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5" yWindow="65476" windowWidth="11070" windowHeight="12780" tabRatio="769" activeTab="0"/>
  </bookViews>
  <sheets>
    <sheet name="2.1, 2.2, 2.3" sheetId="1" r:id="rId1"/>
    <sheet name="2.4, 2.5" sheetId="2" r:id="rId2"/>
    <sheet name="2.6" sheetId="3" r:id="rId3"/>
    <sheet name="2.7" sheetId="4" r:id="rId4"/>
    <sheet name="2.8, 2.9" sheetId="5" r:id="rId5"/>
    <sheet name="2.10, 2.11" sheetId="6" r:id="rId6"/>
    <sheet name="2.12" sheetId="7" r:id="rId7"/>
  </sheets>
  <definedNames>
    <definedName name="_xlnm.Print_Area" localSheetId="5">'2.10, 2.11'!$A$1:$P$28</definedName>
  </definedNames>
  <calcPr fullCalcOnLoad="1"/>
</workbook>
</file>

<file path=xl/sharedStrings.xml><?xml version="1.0" encoding="utf-8"?>
<sst xmlns="http://schemas.openxmlformats.org/spreadsheetml/2006/main" count="614" uniqueCount="143">
  <si>
    <t>1   Tabellen har sekretessgranskats, vilket innebär att enskilda celler med antal mindre än 3 har ersatts 
      med " och att summeringar har justerats.
2   En person kan finnas registrerad inom flera avståndsklasser och skolformer under samma läsår.
3   Personer som är registrerade under kommunal gymnasieskola, grundskola och vuxenutbildning har inte rätt till 
     inackorderingstillägg från CSN. Det är i stället deras hemkommun som har detta ansvar. Dessa personer
     borde därför vara registrerade under någon av de skolformer som ger rätt till statligt inackorderingtillägg.
4   En person kan få inackorderingstillägg med hänsyn till särskilda skäl, utan krav på avstånd.</t>
  </si>
  <si>
    <t>1   Tabellen har sekretessgranskats, vilket innebär att enskilda celler med antal mindre 
     än 3 har ersatts med " och att summeringar har justerats.
2   En person kan finnas registrerad inom flera avståndsklasser och skolformer under samma läsår.
3   Övriga skolor är godkända skolformer som är ställda under statlig tillsyn. Där ingår 
     en samlingskategori som kallas övriga utland, vilket är en skola med gymnasial 
     och eftergymnasial utbildning.
4   En person kan få inackorderingstillägg med hänsyn till särskilda skäl, utan krav på avstånd.</t>
  </si>
  <si>
    <t>1   Tabellen har sekretessgranskats, vilket innebär att enskilda celler med antal mindre än 3 har ersatts med " och att 
     summeringar har justerats.
2   En person kan finnas registrerad inom flera skolformer och inkomstklasser under samma läsår. 
3   Avser föräldrarnas, och i förekommande fall, den studerandes beräknade inkomster och viss del av förmögenhet.
4   'Övriga skolor' är godkända skolformer som är ställda under statlig tillsyn. Där ingår en samlingskategori som kallas 
     'övriga utland',  vilket är en skola med gymnasial och eftergymnasial utbildning.
5   Uppgift om skolform saknas endast under pågående handläggning, innan ett beslut är fattat.
6   Inom intervallet är inkomstklasserna '0 kronor' samt '1–84 999 kronor' nettosammanräknade.</t>
  </si>
  <si>
    <t>Läsår</t>
  </si>
  <si>
    <t>Studiebidrag</t>
  </si>
  <si>
    <t>Inackorderingstillägg</t>
  </si>
  <si>
    <t>Extra tillägg</t>
  </si>
  <si>
    <t>Totalt</t>
  </si>
  <si>
    <t>Kvinnor</t>
  </si>
  <si>
    <t>Män</t>
  </si>
  <si>
    <t>Inackorderings-
tillägg</t>
  </si>
  <si>
    <t xml:space="preserve">Läsår
</t>
  </si>
  <si>
    <t xml:space="preserve">Studiebidrag
</t>
  </si>
  <si>
    <t xml:space="preserve">Extra tillägg
</t>
  </si>
  <si>
    <t>2               Studiehjälp</t>
  </si>
  <si>
    <t>-</t>
  </si>
  <si>
    <t xml:space="preserve">                 Study allowance</t>
  </si>
  <si>
    <t>Dagliga resor</t>
  </si>
  <si>
    <t>Folkhög-
skola</t>
  </si>
  <si>
    <t>Vuxen-
utbildning</t>
  </si>
  <si>
    <t xml:space="preserve">Bidragsform
</t>
  </si>
  <si>
    <t xml:space="preserve">
Bidragsform
</t>
  </si>
  <si>
    <t xml:space="preserve">  Kvinnor</t>
  </si>
  <si>
    <t xml:space="preserve">   Män</t>
  </si>
  <si>
    <t xml:space="preserve">   Kvinnor</t>
  </si>
  <si>
    <t xml:space="preserve">  Män</t>
  </si>
  <si>
    <t>Län</t>
  </si>
  <si>
    <t>Blekinge län</t>
  </si>
  <si>
    <t>Dalarnas län</t>
  </si>
  <si>
    <t>Gotlands län</t>
  </si>
  <si>
    <t>Gävleborgs län</t>
  </si>
  <si>
    <t>Hallands län</t>
  </si>
  <si>
    <t>Jämtlands län</t>
  </si>
  <si>
    <t>Jönköpings län</t>
  </si>
  <si>
    <t>Kalmar län</t>
  </si>
  <si>
    <t>Kronobergs län</t>
  </si>
  <si>
    <t>Norrbottens län</t>
  </si>
  <si>
    <t>Skåne län</t>
  </si>
  <si>
    <t>Stockholms län</t>
  </si>
  <si>
    <t>Södermanlands län</t>
  </si>
  <si>
    <t>Uppsala län</t>
  </si>
  <si>
    <t>Värmlands län</t>
  </si>
  <si>
    <t>Västerbottens län</t>
  </si>
  <si>
    <t>Västernorrlands län</t>
  </si>
  <si>
    <t>Västmanlands län</t>
  </si>
  <si>
    <t>Västra Götalands län</t>
  </si>
  <si>
    <t>Örebro län</t>
  </si>
  <si>
    <t>Östergötlands län</t>
  </si>
  <si>
    <t>Grund-skola</t>
  </si>
  <si>
    <t xml:space="preserve">                      Amount per month, SEK            </t>
  </si>
  <si>
    <r>
      <t>Totalt</t>
    </r>
    <r>
      <rPr>
        <vertAlign val="superscript"/>
        <sz val="8.5"/>
        <rFont val="Arial"/>
        <family val="2"/>
      </rPr>
      <t xml:space="preserve">
</t>
    </r>
  </si>
  <si>
    <t>Komlette-
rande utb</t>
  </si>
  <si>
    <t>"</t>
  </si>
  <si>
    <t>1 190–2 350</t>
  </si>
  <si>
    <t>285–855</t>
  </si>
  <si>
    <r>
      <t>Totalt</t>
    </r>
    <r>
      <rPr>
        <vertAlign val="superscript"/>
        <sz val="8.5"/>
        <rFont val="Arial"/>
        <family val="2"/>
      </rPr>
      <t>2</t>
    </r>
  </si>
  <si>
    <r>
      <t>0 0</t>
    </r>
    <r>
      <rPr>
        <sz val="8.5"/>
        <rFont val="Arial"/>
        <family val="0"/>
      </rPr>
      <t xml:space="preserve">45 – </t>
    </r>
    <r>
      <rPr>
        <sz val="8.5"/>
        <color indexed="9"/>
        <rFont val="Arial"/>
        <family val="2"/>
      </rPr>
      <t>0 0</t>
    </r>
    <r>
      <rPr>
        <sz val="8.5"/>
        <rFont val="Arial"/>
        <family val="0"/>
      </rPr>
      <t>84</t>
    </r>
  </si>
  <si>
    <r>
      <t>0 0</t>
    </r>
    <r>
      <rPr>
        <sz val="8.5"/>
        <rFont val="Arial"/>
        <family val="0"/>
      </rPr>
      <t xml:space="preserve">85 – </t>
    </r>
    <r>
      <rPr>
        <sz val="8.5"/>
        <color indexed="9"/>
        <rFont val="Arial"/>
        <family val="2"/>
      </rPr>
      <t xml:space="preserve">0 </t>
    </r>
    <r>
      <rPr>
        <sz val="8.5"/>
        <rFont val="Arial"/>
        <family val="0"/>
      </rPr>
      <t>124</t>
    </r>
  </si>
  <si>
    <r>
      <t xml:space="preserve">0 </t>
    </r>
    <r>
      <rPr>
        <sz val="8.5"/>
        <rFont val="Arial"/>
        <family val="0"/>
      </rPr>
      <t xml:space="preserve">125 – </t>
    </r>
    <r>
      <rPr>
        <sz val="8.5"/>
        <color indexed="9"/>
        <rFont val="Arial"/>
        <family val="2"/>
      </rPr>
      <t xml:space="preserve">0 </t>
    </r>
    <r>
      <rPr>
        <sz val="8.5"/>
        <rFont val="Arial"/>
        <family val="0"/>
      </rPr>
      <t>174</t>
    </r>
  </si>
  <si>
    <r>
      <t xml:space="preserve">0 </t>
    </r>
    <r>
      <rPr>
        <sz val="8.5"/>
        <rFont val="Arial"/>
        <family val="0"/>
      </rPr>
      <t xml:space="preserve">175 – </t>
    </r>
    <r>
      <rPr>
        <sz val="8.5"/>
        <color indexed="9"/>
        <rFont val="Arial"/>
        <family val="2"/>
      </rPr>
      <t xml:space="preserve">0 </t>
    </r>
    <r>
      <rPr>
        <sz val="8.5"/>
        <rFont val="Arial"/>
        <family val="0"/>
      </rPr>
      <t>224</t>
    </r>
  </si>
  <si>
    <r>
      <t xml:space="preserve">0 </t>
    </r>
    <r>
      <rPr>
        <sz val="8.5"/>
        <rFont val="Arial"/>
        <family val="0"/>
      </rPr>
      <t xml:space="preserve">225 – </t>
    </r>
    <r>
      <rPr>
        <sz val="8.5"/>
        <color indexed="9"/>
        <rFont val="Arial"/>
        <family val="2"/>
      </rPr>
      <t xml:space="preserve">0 </t>
    </r>
    <r>
      <rPr>
        <sz val="8.5"/>
        <rFont val="Arial"/>
        <family val="0"/>
      </rPr>
      <t>599</t>
    </r>
  </si>
  <si>
    <r>
      <t xml:space="preserve">0 </t>
    </r>
    <r>
      <rPr>
        <sz val="8.5"/>
        <rFont val="Arial"/>
        <family val="0"/>
      </rPr>
      <t xml:space="preserve">600 – </t>
    </r>
    <r>
      <rPr>
        <sz val="8.5"/>
        <color indexed="9"/>
        <rFont val="Arial"/>
        <family val="2"/>
      </rPr>
      <t xml:space="preserve">0 </t>
    </r>
    <r>
      <rPr>
        <sz val="8.5"/>
        <rFont val="Arial"/>
        <family val="0"/>
      </rPr>
      <t>899</t>
    </r>
  </si>
  <si>
    <r>
      <t xml:space="preserve">0 </t>
    </r>
    <r>
      <rPr>
        <sz val="8.5"/>
        <rFont val="Arial"/>
        <family val="0"/>
      </rPr>
      <t>900 – 1 299</t>
    </r>
  </si>
  <si>
    <t>1 300 –</t>
  </si>
  <si>
    <r>
      <t>0</t>
    </r>
    <r>
      <rPr>
        <sz val="8.5"/>
        <rFont val="Arial"/>
        <family val="2"/>
      </rPr>
      <t>85 000 – 104 999</t>
    </r>
  </si>
  <si>
    <t>105 000 – 124 999</t>
  </si>
  <si>
    <r>
      <t>Hög-
skola</t>
    </r>
    <r>
      <rPr>
        <vertAlign val="superscript"/>
        <sz val="8.5"/>
        <rFont val="Arial"/>
        <family val="2"/>
      </rPr>
      <t>2</t>
    </r>
  </si>
  <si>
    <t xml:space="preserve">                      Total disbursed amount, by type of grant and sex, SEK million</t>
  </si>
  <si>
    <t xml:space="preserve">                      Number of students receiving study allowance, by type of grant and sex</t>
  </si>
  <si>
    <t>Hela riket</t>
  </si>
  <si>
    <t>2008/09</t>
  </si>
  <si>
    <r>
      <t xml:space="preserve">       0 – </t>
    </r>
    <r>
      <rPr>
        <sz val="8.5"/>
        <color indexed="9"/>
        <rFont val="Arial"/>
        <family val="2"/>
      </rPr>
      <t xml:space="preserve">00 </t>
    </r>
    <r>
      <rPr>
        <sz val="8.5"/>
        <rFont val="Arial"/>
        <family val="0"/>
      </rPr>
      <t>44</t>
    </r>
  </si>
  <si>
    <t>Gymnasie-skola</t>
  </si>
  <si>
    <t>Folkhög-skola</t>
  </si>
  <si>
    <r>
      <t>Övriga skolor</t>
    </r>
    <r>
      <rPr>
        <vertAlign val="superscript"/>
        <sz val="8.5"/>
        <rFont val="Arial"/>
        <family val="2"/>
      </rPr>
      <t>3</t>
    </r>
  </si>
  <si>
    <t xml:space="preserve">                       Number of students with withdrawn study allowance due to unauthorized 
                       absence, by county and sex</t>
  </si>
  <si>
    <t xml:space="preserve">                       Number of students with withdrawn study allowance due to unauthorized
                       absence, by type of grant and sex</t>
  </si>
  <si>
    <t>Fristående gymnasie-skola</t>
  </si>
  <si>
    <t>Gymnaise-skola</t>
  </si>
  <si>
    <t>Kommunal gymnasie-skola</t>
  </si>
  <si>
    <t xml:space="preserve">Bidragsform
</t>
  </si>
  <si>
    <t xml:space="preserve">Avståndsklass, 
km
</t>
  </si>
  <si>
    <t xml:space="preserve">Vuxen-
utbildning
</t>
  </si>
  <si>
    <t xml:space="preserve">Folkhög-
skola
</t>
  </si>
  <si>
    <t xml:space="preserve">Grund-
skola
</t>
  </si>
  <si>
    <t xml:space="preserve">Komplette-
rande utb.
</t>
  </si>
  <si>
    <r>
      <t xml:space="preserve">Totalt
</t>
    </r>
    <r>
      <rPr>
        <vertAlign val="superscript"/>
        <sz val="8.5"/>
        <rFont val="Arial"/>
        <family val="2"/>
      </rPr>
      <t xml:space="preserve">
</t>
    </r>
  </si>
  <si>
    <t>Kommunalgymnasie-skola</t>
  </si>
  <si>
    <r>
      <t>Ekonomiskt
underlag, kr</t>
    </r>
    <r>
      <rPr>
        <vertAlign val="superscript"/>
        <sz val="8.5"/>
        <rFont val="Arial"/>
        <family val="2"/>
      </rPr>
      <t xml:space="preserve">3
</t>
    </r>
  </si>
  <si>
    <t>2009/10</t>
  </si>
  <si>
    <r>
      <t>Tabell 2.3     Antal studerande som fått studiehjälp, fördelat på bidragsform och kön</t>
    </r>
    <r>
      <rPr>
        <b/>
        <vertAlign val="superscript"/>
        <sz val="10"/>
        <rFont val="Arial"/>
        <family val="2"/>
      </rPr>
      <t>1</t>
    </r>
  </si>
  <si>
    <t>1    Tabellen har sekretessgranskats, vilket innebär att enskilda celler med antal mindre än 3 har ersatts med " och att 
      summeringar har justerats.
2    Nettoräknat antal. Personer med flera stöd har räknats endast en gång.</t>
  </si>
  <si>
    <r>
      <t>Tabell 2.12    Antal studerande som har fått indragen studiehjälp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på grund av 
                       otillåten frånvaro, fördelat på län</t>
    </r>
    <r>
      <rPr>
        <b/>
        <vertAlign val="superscript"/>
        <sz val="10"/>
        <rFont val="Arial"/>
        <family val="2"/>
      </rPr>
      <t>2, 3</t>
    </r>
    <r>
      <rPr>
        <b/>
        <sz val="10"/>
        <rFont val="Arial"/>
        <family val="2"/>
      </rPr>
      <t xml:space="preserve"> och kön</t>
    </r>
  </si>
  <si>
    <t>1   Avser fristående och kommunala gymnasieskolor.
2   Fördelningen är gjord utifrån det län där utbildningen bedrivs.
3   En person kan finnas registrerad på flera län under samma läsår.</t>
  </si>
  <si>
    <r>
      <t>Totalt</t>
    </r>
    <r>
      <rPr>
        <vertAlign val="superscript"/>
        <sz val="8.5"/>
        <rFont val="Arial"/>
        <family val="2"/>
      </rPr>
      <t>3</t>
    </r>
  </si>
  <si>
    <t>Tabell 2.1     Belopp per månad, kronor</t>
  </si>
  <si>
    <t>2010/11</t>
  </si>
  <si>
    <r>
      <t>Tabell 2.4     Antal studerande som fått studiehjälp, fördelat på skolform, 
                      bidragsform och kön, studier i Sverige, 2010/11</t>
    </r>
    <r>
      <rPr>
        <b/>
        <vertAlign val="superscript"/>
        <sz val="10"/>
        <rFont val="Arial"/>
        <family val="2"/>
      </rPr>
      <t>1, 2</t>
    </r>
  </si>
  <si>
    <t xml:space="preserve">                      Number of students receiving study allowance, by type of school, 
                      type of grant and sex, studies in Sweden, 2010/11</t>
  </si>
  <si>
    <t xml:space="preserve">                      Number of students receiving study allowance, by type of school, 
                      type of grant and sex, studies abroad, 2010/11</t>
  </si>
  <si>
    <t xml:space="preserve">                      Number of students receiving boarding supplement, by distance 
                      from home, type of school and sex, studies in Sweden, 2010/11</t>
  </si>
  <si>
    <t xml:space="preserve">                      Number of students receiving supplementary allowance, by 
                      combined gross income, type of school and sex, 2010/11</t>
  </si>
  <si>
    <t xml:space="preserve">                      Number of students with rejections, by type of grant, type of school and sex, 
                      studies in Sweden, 2010/11</t>
  </si>
  <si>
    <t xml:space="preserve">                       Number of students with rejections, by type of grant, type of school
                       and sex, studies abroad, 2010/11</t>
  </si>
  <si>
    <r>
      <t>Skolform
saknas</t>
    </r>
    <r>
      <rPr>
        <vertAlign val="superscript"/>
        <sz val="8.5"/>
        <rFont val="Arial"/>
        <family val="2"/>
      </rPr>
      <t>3</t>
    </r>
  </si>
  <si>
    <r>
      <t>Skolform saknas</t>
    </r>
    <r>
      <rPr>
        <vertAlign val="superscript"/>
        <sz val="8.5"/>
        <rFont val="Arial"/>
        <family val="2"/>
      </rPr>
      <t>4</t>
    </r>
  </si>
  <si>
    <t xml:space="preserve">                      Number of students receiving boarding supplement, by distance
                      from home, type of school and sex, studies abroad, 2010/11</t>
  </si>
  <si>
    <r>
      <t>Tabell 2.5     Antal studerande som fått studiehjälp, fördelat på skolform, 
                      bidragsform och kön, studier utomlands, 2010/11</t>
    </r>
    <r>
      <rPr>
        <b/>
        <vertAlign val="superscript"/>
        <sz val="10"/>
        <rFont val="Arial"/>
        <family val="2"/>
      </rPr>
      <t>1, 2</t>
    </r>
  </si>
  <si>
    <r>
      <t>Tabell 2.8     Antal studerande som fått extra tillägg, fördelat på storlek på 
                      ekonomiskt underlag, skolform och kön, 2010/11</t>
    </r>
    <r>
      <rPr>
        <b/>
        <vertAlign val="superscript"/>
        <sz val="10"/>
        <rFont val="Arial"/>
        <family val="2"/>
      </rPr>
      <t>1, 2</t>
    </r>
  </si>
  <si>
    <r>
      <t>Tabell 2.9     Antal studerande som fått avslag, fördelat på bidragsform, 
                      skolform och kön, studier i Sverige, 2010/11</t>
    </r>
    <r>
      <rPr>
        <b/>
        <vertAlign val="superscript"/>
        <sz val="10"/>
        <rFont val="Arial"/>
        <family val="2"/>
      </rPr>
      <t>1</t>
    </r>
  </si>
  <si>
    <r>
      <t>Tabell 2.11     Antal studerande som fått indragen studiehjälp</t>
    </r>
    <r>
      <rPr>
        <b/>
        <vertAlign val="superscript"/>
        <sz val="10"/>
        <rFont val="Arial"/>
        <family val="2"/>
      </rPr>
      <t>1, 2</t>
    </r>
    <r>
      <rPr>
        <b/>
        <sz val="10"/>
        <rFont val="Arial"/>
        <family val="2"/>
      </rPr>
      <t xml:space="preserve"> på grund av otillåten
                        frånvaro, fördelat på bidragsform och kön</t>
    </r>
  </si>
  <si>
    <r>
      <t>Skolform
saknas</t>
    </r>
    <r>
      <rPr>
        <vertAlign val="superscript"/>
        <sz val="8.5"/>
        <rFont val="Arial"/>
        <family val="2"/>
      </rPr>
      <t>5</t>
    </r>
    <r>
      <rPr>
        <sz val="8.5"/>
        <rFont val="Arial"/>
        <family val="2"/>
      </rPr>
      <t xml:space="preserve">
</t>
    </r>
    <r>
      <rPr>
        <vertAlign val="superscript"/>
        <sz val="8.5"/>
        <rFont val="Arial"/>
        <family val="2"/>
      </rPr>
      <t xml:space="preserve"> </t>
    </r>
  </si>
  <si>
    <r>
      <t>Högskola</t>
    </r>
    <r>
      <rPr>
        <vertAlign val="superscript"/>
        <sz val="8.5"/>
        <rFont val="Arial"/>
        <family val="2"/>
      </rPr>
      <t>3</t>
    </r>
    <r>
      <rPr>
        <sz val="8.5"/>
        <rFont val="Arial"/>
        <family val="2"/>
      </rPr>
      <t xml:space="preserve">
</t>
    </r>
  </si>
  <si>
    <r>
      <t>Saknas</t>
    </r>
    <r>
      <rPr>
        <vertAlign val="superscript"/>
        <sz val="8.5"/>
        <rFont val="Arial"/>
        <family val="2"/>
      </rPr>
      <t>4</t>
    </r>
  </si>
  <si>
    <r>
      <t>000 00</t>
    </r>
    <r>
      <rPr>
        <sz val="8.5"/>
        <rFont val="Arial"/>
        <family val="2"/>
      </rPr>
      <t xml:space="preserve">0 – </t>
    </r>
    <r>
      <rPr>
        <sz val="8.5"/>
        <color indexed="9"/>
        <rFont val="Arial"/>
        <family val="2"/>
      </rPr>
      <t>0</t>
    </r>
    <r>
      <rPr>
        <sz val="8.5"/>
        <rFont val="Arial"/>
        <family val="2"/>
      </rPr>
      <t>84 999</t>
    </r>
    <r>
      <rPr>
        <vertAlign val="superscript"/>
        <sz val="8.5"/>
        <rFont val="Arial"/>
        <family val="2"/>
      </rPr>
      <t>6</t>
    </r>
  </si>
  <si>
    <r>
      <t>Övriga skolor utomlands</t>
    </r>
    <r>
      <rPr>
        <vertAlign val="superscript"/>
        <sz val="8.5"/>
        <rFont val="Arial"/>
        <family val="2"/>
      </rPr>
      <t>4</t>
    </r>
  </si>
  <si>
    <r>
      <t>Tabell 2.10    Antal studerande som fått avslag, fördelat på bidragsform, 
                        skolform och kön, studier utomlands, 2010/11</t>
    </r>
    <r>
      <rPr>
        <b/>
        <vertAlign val="superscript"/>
        <sz val="10"/>
        <rFont val="Arial"/>
        <family val="2"/>
      </rPr>
      <t>1</t>
    </r>
  </si>
  <si>
    <t>Gymnasie-skola utomlands</t>
  </si>
  <si>
    <r>
      <t>Tabell 2.6     Antal studerande som fått inackorderingstillägg, fördelat på 
                      avståndsklass, skolform och kön, studier i Sverige, 2010/11</t>
    </r>
    <r>
      <rPr>
        <b/>
        <vertAlign val="superscript"/>
        <sz val="10"/>
        <rFont val="Arial"/>
        <family val="2"/>
      </rPr>
      <t>1, 2</t>
    </r>
  </si>
  <si>
    <t>Avståndsklass, km</t>
  </si>
  <si>
    <t>Gymnasieskola</t>
  </si>
  <si>
    <t>Folkhögskola</t>
  </si>
  <si>
    <t xml:space="preserve">
Totalt</t>
  </si>
  <si>
    <r>
      <t>Tabell 2.7     Antal studerande som fått inackorderingstillägg, fördelat på 
                      avståndsklass, skolform och kön, studier utomlands, 2010/11</t>
    </r>
    <r>
      <rPr>
        <b/>
        <vertAlign val="superscript"/>
        <sz val="10"/>
        <rFont val="Arial"/>
        <family val="2"/>
      </rPr>
      <t>1, 2</t>
    </r>
  </si>
  <si>
    <r>
      <t>2009/10</t>
    </r>
    <r>
      <rPr>
        <vertAlign val="superscript"/>
        <sz val="8.5"/>
        <rFont val="Arial"/>
        <family val="2"/>
      </rPr>
      <t>1</t>
    </r>
  </si>
  <si>
    <r>
      <t>2010/11</t>
    </r>
    <r>
      <rPr>
        <vertAlign val="superscript"/>
        <sz val="8.5"/>
        <rFont val="Arial"/>
        <family val="2"/>
      </rPr>
      <t>2</t>
    </r>
  </si>
  <si>
    <r>
      <t>Tabell 2.2     Utbetalda belopp i studiehjälp</t>
    </r>
    <r>
      <rPr>
        <b/>
        <sz val="10"/>
        <rFont val="Arial"/>
        <family val="2"/>
      </rPr>
      <t>, fördelat på bidragsform och kön, miljoner kronor</t>
    </r>
  </si>
  <si>
    <r>
      <t>Totalt</t>
    </r>
    <r>
      <rPr>
        <vertAlign val="superscript"/>
        <sz val="8.5"/>
        <rFont val="Arial"/>
        <family val="2"/>
      </rPr>
      <t>5</t>
    </r>
    <r>
      <rPr>
        <sz val="8.5"/>
        <rFont val="Arial"/>
        <family val="2"/>
      </rPr>
      <t xml:space="preserve">
</t>
    </r>
  </si>
  <si>
    <r>
      <t>Totalt</t>
    </r>
    <r>
      <rPr>
        <vertAlign val="superscript"/>
        <sz val="8.5"/>
        <rFont val="Arial"/>
        <family val="2"/>
      </rPr>
      <t>5</t>
    </r>
    <r>
      <rPr>
        <sz val="8.5"/>
        <rFont val="Arial"/>
        <family val="2"/>
      </rPr>
      <t xml:space="preserve">
</t>
    </r>
  </si>
  <si>
    <r>
      <t>Inackorderingstillägg</t>
    </r>
    <r>
      <rPr>
        <b/>
        <vertAlign val="superscript"/>
        <sz val="8.5"/>
        <rFont val="Arial"/>
        <family val="2"/>
      </rPr>
      <t>6</t>
    </r>
  </si>
  <si>
    <t>1   Under läsåret 2009/10 har ytterligare 13,9 miljoner kronor betalats ut i studiehjälp av CSN via Försäkringskassan. 
     Av dessa utbetalningar avser 90 procent studerande som har Sverige som studieland.
2   Under läsåret 2010/11 har ytterligare 1,0 miljoner kronor betalats ut i studiehjälp av CSN via Försäkringskassan.
     Utbetalningarna avser till 96 procent studier utomlands. Sedan maj 2010 är tillämpningen ändrad så att CSN 
     på egen hand gör studiehjälpsutbetalningar till personer som studerar i Sverige med stöd av EU-rätten. Detta medför  
     att betydligt färre har fått utbetalningar av CSN via Försäkringskassan under detta läsår jämfört med läsåret 2009/10.</t>
  </si>
  <si>
    <t>1   Tabellen har sekretessgranskats, vilket innebär att enskilda celler med antal mindre än 3 har ersatts med " 
     och att summeringar har justerats.
2   En person kan finnas registrerad inom flera bidrags- och skolformer under samma läsår. 
3   Övriga skolor är godkända skolformer som är ställda under statlig tillsyn. Där ingår en samlingskategori som 
     kallas 'övriga utland', vilket är en skola med gymnasial och eftergymnasial utbildning.
4   Uppgift om skolform saknas endast under pågående handläggning, innan ett beslut är fattat.
5   Nettoräknat antal. Personer som studerat inom flera skolformer under läsåret har räknats endast en gång. 
     Under läsåret fick totalt 1 025 personer (varav 64 procent kvinnor) studiehjälp för studier utomlands.</t>
  </si>
  <si>
    <t>1   Tabellen har sekretessgranskats, vilket innebär att enskilda celler med antal mindre än 3 har ersatts med " och 
     att summeringar har justerats.
2   Med 'högskola' avses här skolformerna högskola, universitet, kvalificerad yrkesutbildning och yrkeshögskola.
3   Uppgift om skolform saknas endast under pågående handläggning, innan ett beslut är fattat.</t>
  </si>
  <si>
    <t>1   Tabellen har sekretessgranskats, vilket innebär att enskilda celler med antal mindre än 3
     har ersatts med " och att summeringar har justerats.
2   Med 'högskola' avses här skolformerna högskolor och universitet.
3   Övriga skolor är godkända skolformer som är ställda under statlig tillsyn. Där ingår en samlings-
     kategori som kallas 'övriga utland', vilket är en skola med gymnasial och eftergymnasial utbildning.
4   Uppgift om skolform saknas endast under pågående handläggning, innan ett beslut är fattat.</t>
  </si>
  <si>
    <t>1   Avser fristående och kommunala gymnasieskolor i Sverige.
2   Bidrag för dagliga resor kan endast fås vid studier utomlands.
3   Nettoräknat antal. Personer med flera stöd har räknats endast en gång.</t>
  </si>
  <si>
    <t>1   Tabellen har sekretessgranskats, vilket innebär att enskilda celler med antal mindre än 3 har ersatts med " och att summeringar
     har justerats.
2   En person kan finnas registrerad inom flera bidrags- och skolformer under samma läsår.
3   Med 'högskola' avses här skolformerna högskola, universitet, kvalificerad yrkesutbildning och yrkeshögskola.
4   Uppgift om skolform saknas endast under pågående handläggning, innan ett beslut är fattat.
5   Nettoräknat antal. Personer som studerat inom flera skolformer under läsåret har räknas endast en gång. Under läsåret fick 
     totalt 384 292 personer (varav 49 procent kvinnor) studiehjälp för studier i Sverige.
6   Personer som är registrerade under kommunal gymnasieskola, grundskola och vuxenutbildning har inte rätt till inackorderings-
     tillägg från CSN. Det är i stället deras hemkommun som har detta ansvar. Dessa personer borde därför vara registrerade under 
     någon av de skolformer som ger rätt till statligt inackorderingtillägg.</t>
  </si>
  <si>
    <r>
      <t>Skolform</t>
    </r>
    <r>
      <rPr>
        <vertAlign val="superscript"/>
        <sz val="8.5"/>
        <rFont val="Arial"/>
        <family val="2"/>
      </rPr>
      <t xml:space="preserve"> </t>
    </r>
    <r>
      <rPr>
        <sz val="8.5"/>
        <rFont val="Arial"/>
        <family val="2"/>
      </rPr>
      <t xml:space="preserve">
saknas</t>
    </r>
    <r>
      <rPr>
        <vertAlign val="superscript"/>
        <sz val="8.5"/>
        <rFont val="Arial"/>
        <family val="2"/>
      </rPr>
      <t>4</t>
    </r>
    <r>
      <rPr>
        <sz val="8.5"/>
        <rFont val="Arial"/>
        <family val="2"/>
      </rPr>
      <t xml:space="preserve">
</t>
    </r>
  </si>
  <si>
    <r>
      <t>Kommunal gymnasie-skola</t>
    </r>
    <r>
      <rPr>
        <vertAlign val="superscript"/>
        <sz val="8.5"/>
        <rFont val="Arial"/>
        <family val="2"/>
      </rPr>
      <t>3</t>
    </r>
  </si>
  <si>
    <t xml:space="preserve">Komplette-rande utb.
</t>
  </si>
  <si>
    <t>Fristående
gymnasie-skola</t>
  </si>
  <si>
    <r>
      <t>Grund-
skola</t>
    </r>
    <r>
      <rPr>
        <vertAlign val="superscript"/>
        <sz val="8.5"/>
        <rFont val="Arial"/>
        <family val="2"/>
      </rPr>
      <t xml:space="preserve">3
</t>
    </r>
  </si>
  <si>
    <r>
      <t>Vuxen-
utbildning</t>
    </r>
    <r>
      <rPr>
        <vertAlign val="superscript"/>
        <sz val="8.5"/>
        <rFont val="Arial"/>
        <family val="2"/>
      </rPr>
      <t xml:space="preserve">3
</t>
    </r>
  </si>
  <si>
    <t xml:space="preserve">Skolform
saknas
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</si>
</sst>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00\ 00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#,##0.0;&quot;-&quot;#,##0.0"/>
  </numFmts>
  <fonts count="18">
    <font>
      <sz val="10"/>
      <name val="Arial"/>
      <family val="0"/>
    </font>
    <font>
      <b/>
      <sz val="12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b/>
      <sz val="10"/>
      <name val="Arial"/>
      <family val="2"/>
    </font>
    <font>
      <sz val="8.5"/>
      <color indexed="9"/>
      <name val="Arial"/>
      <family val="2"/>
    </font>
    <font>
      <vertAlign val="superscript"/>
      <sz val="10"/>
      <name val="Arial"/>
      <family val="2"/>
    </font>
    <font>
      <b/>
      <sz val="8.5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vertAlign val="superscript"/>
      <sz val="10"/>
      <name val="Arial"/>
      <family val="2"/>
    </font>
    <font>
      <sz val="8.5"/>
      <color indexed="10"/>
      <name val="Arial"/>
      <family val="2"/>
    </font>
    <font>
      <sz val="10"/>
      <color indexed="10"/>
      <name val="Arial"/>
      <family val="2"/>
    </font>
    <font>
      <b/>
      <vertAlign val="superscript"/>
      <sz val="8.5"/>
      <name val="Arial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3" xfId="0" applyFont="1" applyBorder="1" applyAlignment="1">
      <alignment wrapText="1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wrapText="1"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64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Border="1" applyAlignment="1">
      <alignment wrapText="1"/>
    </xf>
    <xf numFmtId="49" fontId="2" fillId="0" borderId="0" xfId="0" applyNumberFormat="1" applyFont="1" applyFill="1" applyBorder="1" applyAlignment="1">
      <alignment/>
    </xf>
    <xf numFmtId="49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wrapText="1"/>
    </xf>
    <xf numFmtId="3" fontId="7" fillId="0" borderId="0" xfId="0" applyNumberFormat="1" applyFont="1" applyBorder="1" applyAlignment="1">
      <alignment horizontal="right"/>
    </xf>
    <xf numFmtId="0" fontId="0" fillId="0" borderId="3" xfId="0" applyBorder="1" applyAlignment="1">
      <alignment/>
    </xf>
    <xf numFmtId="0" fontId="7" fillId="0" borderId="0" xfId="0" applyFont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0" fontId="2" fillId="0" borderId="3" xfId="0" applyFont="1" applyBorder="1" applyAlignment="1">
      <alignment horizontal="right" wrapText="1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 quotePrefix="1">
      <alignment horizontal="righ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0" fontId="7" fillId="0" borderId="0" xfId="0" applyFont="1" applyBorder="1" applyAlignment="1">
      <alignment/>
    </xf>
    <xf numFmtId="17" fontId="2" fillId="0" borderId="3" xfId="0" applyNumberFormat="1" applyFont="1" applyBorder="1" applyAlignment="1" quotePrefix="1">
      <alignment horizontal="center"/>
    </xf>
    <xf numFmtId="3" fontId="7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" fontId="2" fillId="0" borderId="3" xfId="0" applyNumberFormat="1" applyFont="1" applyBorder="1" applyAlignment="1" quotePrefix="1">
      <alignment horizontal="left"/>
    </xf>
    <xf numFmtId="0" fontId="2" fillId="0" borderId="2" xfId="0" applyFont="1" applyBorder="1" applyAlignment="1">
      <alignment wrapText="1"/>
    </xf>
    <xf numFmtId="0" fontId="2" fillId="0" borderId="3" xfId="0" applyNumberFormat="1" applyFont="1" applyBorder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17" fontId="2" fillId="0" borderId="2" xfId="0" applyNumberFormat="1" applyFont="1" applyBorder="1" applyAlignment="1" quotePrefix="1">
      <alignment horizontal="left"/>
    </xf>
    <xf numFmtId="0" fontId="0" fillId="0" borderId="1" xfId="0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7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3" fontId="2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2" fillId="0" borderId="1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3" fontId="14" fillId="0" borderId="1" xfId="0" applyNumberFormat="1" applyFont="1" applyBorder="1" applyAlignment="1">
      <alignment horizontal="right"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1" xfId="0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2" fillId="0" borderId="1" xfId="0" applyNumberFormat="1" applyFont="1" applyBorder="1" applyAlignment="1" quotePrefix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1" xfId="0" applyFont="1" applyBorder="1" applyAlignment="1" quotePrefix="1">
      <alignment horizontal="right"/>
    </xf>
    <xf numFmtId="0" fontId="2" fillId="0" borderId="0" xfId="0" applyFont="1" applyFill="1" applyAlignment="1">
      <alignment/>
    </xf>
    <xf numFmtId="3" fontId="10" fillId="0" borderId="0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 quotePrefix="1">
      <alignment horizontal="right"/>
    </xf>
    <xf numFmtId="0" fontId="4" fillId="0" borderId="0" xfId="0" applyFont="1" applyFill="1" applyAlignment="1">
      <alignment wrapText="1"/>
    </xf>
    <xf numFmtId="0" fontId="2" fillId="0" borderId="3" xfId="0" applyFont="1" applyFill="1" applyBorder="1" applyAlignment="1">
      <alignment horizontal="right" wrapText="1"/>
    </xf>
    <xf numFmtId="3" fontId="2" fillId="0" borderId="0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11" fontId="2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/>
    </xf>
    <xf numFmtId="3" fontId="17" fillId="0" borderId="0" xfId="0" applyNumberFormat="1" applyFont="1" applyFill="1" applyBorder="1" applyAlignment="1">
      <alignment horizontal="right" vertical="top"/>
    </xf>
    <xf numFmtId="0" fontId="15" fillId="0" borderId="1" xfId="0" applyFont="1" applyFill="1" applyBorder="1" applyAlignment="1">
      <alignment/>
    </xf>
    <xf numFmtId="3" fontId="17" fillId="0" borderId="1" xfId="0" applyNumberFormat="1" applyFont="1" applyFill="1" applyBorder="1" applyAlignment="1">
      <alignment horizontal="right" vertical="top"/>
    </xf>
    <xf numFmtId="0" fontId="8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1" xfId="0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1" xfId="0" applyNumberFormat="1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0" fillId="0" borderId="3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3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" xfId="0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3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7" fontId="2" fillId="0" borderId="3" xfId="0" applyNumberFormat="1" applyFont="1" applyBorder="1" applyAlignment="1" quotePrefix="1">
      <alignment horizontal="left"/>
    </xf>
    <xf numFmtId="0" fontId="2" fillId="0" borderId="1" xfId="0" applyFont="1" applyFill="1" applyBorder="1" applyAlignment="1">
      <alignment/>
    </xf>
    <xf numFmtId="0" fontId="2" fillId="0" borderId="3" xfId="0" applyFont="1" applyBorder="1" applyAlignment="1">
      <alignment horizontal="right" vertical="top" wrapText="1"/>
    </xf>
    <xf numFmtId="0" fontId="0" fillId="0" borderId="3" xfId="0" applyBorder="1" applyAlignment="1">
      <alignment vertical="top"/>
    </xf>
    <xf numFmtId="0" fontId="2" fillId="0" borderId="3" xfId="0" applyFont="1" applyFill="1" applyBorder="1" applyAlignment="1">
      <alignment horizontal="right" vertical="top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10</xdr:row>
      <xdr:rowOff>66675</xdr:rowOff>
    </xdr:from>
    <xdr:to>
      <xdr:col>2</xdr:col>
      <xdr:colOff>381000</xdr:colOff>
      <xdr:row>10</xdr:row>
      <xdr:rowOff>285750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105025"/>
          <a:ext cx="1314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23</xdr:row>
      <xdr:rowOff>28575</xdr:rowOff>
    </xdr:from>
    <xdr:to>
      <xdr:col>2</xdr:col>
      <xdr:colOff>390525</xdr:colOff>
      <xdr:row>23</xdr:row>
      <xdr:rowOff>257175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495800"/>
          <a:ext cx="1323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38100</xdr:rowOff>
    </xdr:from>
    <xdr:to>
      <xdr:col>2</xdr:col>
      <xdr:colOff>390525</xdr:colOff>
      <xdr:row>36</xdr:row>
      <xdr:rowOff>266700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1333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13</xdr:row>
      <xdr:rowOff>28575</xdr:rowOff>
    </xdr:from>
    <xdr:to>
      <xdr:col>1</xdr:col>
      <xdr:colOff>266700</xdr:colOff>
      <xdr:row>13</xdr:row>
      <xdr:rowOff>266700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9337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34</xdr:row>
      <xdr:rowOff>38100</xdr:rowOff>
    </xdr:from>
    <xdr:to>
      <xdr:col>1</xdr:col>
      <xdr:colOff>266700</xdr:colOff>
      <xdr:row>34</xdr:row>
      <xdr:rowOff>276225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4772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28575</xdr:rowOff>
    </xdr:from>
    <xdr:to>
      <xdr:col>1</xdr:col>
      <xdr:colOff>361950</xdr:colOff>
      <xdr:row>37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24650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28575</xdr:rowOff>
    </xdr:from>
    <xdr:to>
      <xdr:col>2</xdr:col>
      <xdr:colOff>76200</xdr:colOff>
      <xdr:row>37</xdr:row>
      <xdr:rowOff>276225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0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16</xdr:row>
      <xdr:rowOff>28575</xdr:rowOff>
    </xdr:from>
    <xdr:to>
      <xdr:col>1</xdr:col>
      <xdr:colOff>285750</xdr:colOff>
      <xdr:row>16</xdr:row>
      <xdr:rowOff>266700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4290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31</xdr:row>
      <xdr:rowOff>19050</xdr:rowOff>
    </xdr:from>
    <xdr:to>
      <xdr:col>1</xdr:col>
      <xdr:colOff>323850</xdr:colOff>
      <xdr:row>31</xdr:row>
      <xdr:rowOff>266700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753350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10</xdr:row>
      <xdr:rowOff>19050</xdr:rowOff>
    </xdr:from>
    <xdr:to>
      <xdr:col>2</xdr:col>
      <xdr:colOff>323850</xdr:colOff>
      <xdr:row>10</xdr:row>
      <xdr:rowOff>266700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247900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23</xdr:row>
      <xdr:rowOff>47625</xdr:rowOff>
    </xdr:from>
    <xdr:to>
      <xdr:col>2</xdr:col>
      <xdr:colOff>190500</xdr:colOff>
      <xdr:row>23</xdr:row>
      <xdr:rowOff>276225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81675"/>
          <a:ext cx="1333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27</xdr:row>
      <xdr:rowOff>28575</xdr:rowOff>
    </xdr:from>
    <xdr:to>
      <xdr:col>1</xdr:col>
      <xdr:colOff>19050</xdr:colOff>
      <xdr:row>27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848225"/>
          <a:ext cx="1333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7.421875" style="0" customWidth="1"/>
    <col min="2" max="4" width="6.7109375" style="0" customWidth="1"/>
    <col min="5" max="5" width="1.28515625" style="0" customWidth="1"/>
    <col min="6" max="6" width="6.140625" style="0" customWidth="1"/>
    <col min="7" max="7" width="6.00390625" style="0" customWidth="1"/>
    <col min="8" max="8" width="5.140625" style="0" customWidth="1"/>
    <col min="9" max="9" width="1.28515625" style="0" customWidth="1"/>
    <col min="10" max="10" width="6.00390625" style="0" customWidth="1"/>
    <col min="11" max="11" width="6.28125" style="0" customWidth="1"/>
    <col min="12" max="12" width="5.140625" style="0" customWidth="1"/>
    <col min="13" max="13" width="1.28515625" style="0" customWidth="1"/>
    <col min="14" max="14" width="4.7109375" style="0" customWidth="1"/>
    <col min="15" max="15" width="6.140625" style="0" customWidth="1"/>
    <col min="16" max="16" width="5.57421875" style="0" customWidth="1"/>
    <col min="17" max="17" width="7.28125" style="0" customWidth="1"/>
  </cols>
  <sheetData>
    <row r="1" spans="1:7" ht="15.75" customHeight="1">
      <c r="A1" s="173" t="s">
        <v>14</v>
      </c>
      <c r="B1" s="153"/>
      <c r="C1" s="153"/>
      <c r="D1" s="153"/>
      <c r="E1" s="153"/>
      <c r="F1" s="153"/>
      <c r="G1" s="153"/>
    </row>
    <row r="2" spans="1:7" ht="20.25" customHeight="1">
      <c r="A2" s="133" t="s">
        <v>16</v>
      </c>
      <c r="B2" s="153"/>
      <c r="C2" s="153"/>
      <c r="D2" s="153"/>
      <c r="E2" s="22"/>
      <c r="F2" s="22"/>
      <c r="G2" s="22"/>
    </row>
    <row r="4" spans="1:7" ht="12.75">
      <c r="A4" s="174" t="s">
        <v>95</v>
      </c>
      <c r="B4" s="174"/>
      <c r="C4" s="174"/>
      <c r="D4" s="174"/>
      <c r="E4" s="174"/>
      <c r="F4" s="174"/>
      <c r="G4" s="174"/>
    </row>
    <row r="5" spans="1:7" ht="7.5" customHeight="1">
      <c r="A5" s="18"/>
      <c r="B5" s="18"/>
      <c r="C5" s="18"/>
      <c r="D5" s="18"/>
      <c r="E5" s="18"/>
      <c r="F5" s="18"/>
      <c r="G5" s="18"/>
    </row>
    <row r="6" spans="1:9" ht="12.75" customHeight="1">
      <c r="A6" s="168" t="s">
        <v>49</v>
      </c>
      <c r="B6" s="164"/>
      <c r="C6" s="164"/>
      <c r="D6" s="164"/>
      <c r="E6" s="164"/>
      <c r="F6" s="164"/>
      <c r="G6" s="164"/>
      <c r="H6" s="164"/>
      <c r="I6" s="25"/>
    </row>
    <row r="7" spans="1:9" ht="29.25" customHeight="1">
      <c r="A7" s="9" t="s">
        <v>11</v>
      </c>
      <c r="B7" s="175" t="s">
        <v>12</v>
      </c>
      <c r="C7" s="149"/>
      <c r="D7" s="175" t="s">
        <v>10</v>
      </c>
      <c r="E7" s="175"/>
      <c r="F7" s="149"/>
      <c r="G7" s="175" t="s">
        <v>13</v>
      </c>
      <c r="H7" s="149"/>
      <c r="I7" s="25"/>
    </row>
    <row r="8" spans="1:9" ht="16.5" customHeight="1">
      <c r="A8" s="13" t="s">
        <v>70</v>
      </c>
      <c r="B8" s="170">
        <v>1050</v>
      </c>
      <c r="C8" s="171"/>
      <c r="D8" s="171" t="s">
        <v>53</v>
      </c>
      <c r="E8" s="171"/>
      <c r="F8" s="171"/>
      <c r="G8" s="171" t="s">
        <v>54</v>
      </c>
      <c r="H8" s="171"/>
      <c r="I8" s="25"/>
    </row>
    <row r="9" spans="1:9" ht="16.5" customHeight="1">
      <c r="A9" s="13" t="s">
        <v>89</v>
      </c>
      <c r="B9" s="170">
        <v>1050</v>
      </c>
      <c r="C9" s="171"/>
      <c r="D9" s="171" t="s">
        <v>53</v>
      </c>
      <c r="E9" s="171"/>
      <c r="F9" s="161"/>
      <c r="G9" s="171" t="s">
        <v>54</v>
      </c>
      <c r="H9" s="161"/>
      <c r="I9" s="25"/>
    </row>
    <row r="10" spans="1:9" ht="16.5" customHeight="1">
      <c r="A10" s="7" t="s">
        <v>96</v>
      </c>
      <c r="B10" s="165">
        <v>1050</v>
      </c>
      <c r="C10" s="166"/>
      <c r="D10" s="166" t="s">
        <v>53</v>
      </c>
      <c r="E10" s="166"/>
      <c r="F10" s="164"/>
      <c r="G10" s="166" t="s">
        <v>54</v>
      </c>
      <c r="H10" s="164"/>
      <c r="I10" s="25"/>
    </row>
    <row r="11" spans="1:6" ht="25.5" customHeight="1">
      <c r="A11" s="13"/>
      <c r="B11" s="14"/>
      <c r="C11" s="14"/>
      <c r="D11" s="27"/>
      <c r="E11" s="27"/>
      <c r="F11" s="14"/>
    </row>
    <row r="12" spans="1:17" ht="15" customHeight="1">
      <c r="A12" s="169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Q12" s="107"/>
    </row>
    <row r="13" spans="1:11" ht="12.7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ht="12.75">
      <c r="A14" s="1"/>
    </row>
    <row r="16" spans="1:17" ht="12.75">
      <c r="A16" s="160" t="s">
        <v>126</v>
      </c>
      <c r="B16" s="161"/>
      <c r="C16" s="161"/>
      <c r="D16" s="161"/>
      <c r="E16" s="161"/>
      <c r="F16" s="161"/>
      <c r="G16" s="161"/>
      <c r="H16" s="153"/>
      <c r="I16" s="153"/>
      <c r="J16" s="153"/>
      <c r="K16" s="153"/>
      <c r="L16" s="153"/>
      <c r="M16" s="153"/>
      <c r="N16" s="153"/>
      <c r="O16" s="153"/>
      <c r="P16" s="153"/>
      <c r="Q16" s="153"/>
    </row>
    <row r="17" spans="1:16" ht="7.5" customHeight="1">
      <c r="A17" s="28"/>
      <c r="B17" s="25"/>
      <c r="C17" s="25"/>
      <c r="D17" s="25"/>
      <c r="E17" s="25"/>
      <c r="F17" s="25"/>
      <c r="G17" s="25"/>
      <c r="H17" s="22"/>
      <c r="I17" s="22"/>
      <c r="J17" s="22"/>
      <c r="K17" s="22"/>
      <c r="L17" s="22"/>
      <c r="M17" s="22"/>
      <c r="N17" s="22"/>
      <c r="O17" s="22"/>
      <c r="P17" s="22"/>
    </row>
    <row r="18" spans="1:17" ht="12.75" customHeight="1">
      <c r="A18" s="168" t="s">
        <v>67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1"/>
      <c r="N18" s="164"/>
      <c r="O18" s="164"/>
      <c r="P18" s="164"/>
      <c r="Q18" s="164"/>
    </row>
    <row r="19" spans="1:17" ht="15" customHeight="1">
      <c r="A19" s="5" t="s">
        <v>3</v>
      </c>
      <c r="B19" s="156" t="s">
        <v>4</v>
      </c>
      <c r="C19" s="156"/>
      <c r="D19" s="156"/>
      <c r="E19" s="57"/>
      <c r="F19" s="156" t="s">
        <v>5</v>
      </c>
      <c r="G19" s="167"/>
      <c r="H19" s="167"/>
      <c r="I19" s="56"/>
      <c r="J19" s="154" t="s">
        <v>6</v>
      </c>
      <c r="K19" s="154"/>
      <c r="L19" s="154"/>
      <c r="M19" s="55"/>
      <c r="N19" s="154" t="s">
        <v>17</v>
      </c>
      <c r="O19" s="154"/>
      <c r="P19" s="154"/>
      <c r="Q19" s="26" t="s">
        <v>7</v>
      </c>
    </row>
    <row r="20" spans="1:17" ht="15" customHeight="1">
      <c r="A20" s="2"/>
      <c r="B20" s="75" t="s">
        <v>7</v>
      </c>
      <c r="C20" s="75" t="s">
        <v>8</v>
      </c>
      <c r="D20" s="75" t="s">
        <v>9</v>
      </c>
      <c r="E20" s="75"/>
      <c r="F20" s="75" t="s">
        <v>7</v>
      </c>
      <c r="G20" s="75" t="s">
        <v>8</v>
      </c>
      <c r="H20" s="75" t="s">
        <v>9</v>
      </c>
      <c r="I20" s="75"/>
      <c r="J20" s="75" t="s">
        <v>7</v>
      </c>
      <c r="K20" s="75" t="s">
        <v>8</v>
      </c>
      <c r="L20" s="75" t="s">
        <v>9</v>
      </c>
      <c r="M20" s="75"/>
      <c r="N20" s="74" t="s">
        <v>7</v>
      </c>
      <c r="O20" s="74" t="s">
        <v>8</v>
      </c>
      <c r="P20" s="74" t="s">
        <v>9</v>
      </c>
      <c r="Q20" s="75"/>
    </row>
    <row r="21" spans="1:17" s="27" customFormat="1" ht="16.5" customHeight="1">
      <c r="A21" s="13" t="s">
        <v>70</v>
      </c>
      <c r="B21" s="32">
        <f>SUM(C21:D21)</f>
        <v>3873.358</v>
      </c>
      <c r="C21" s="32">
        <v>1886.246</v>
      </c>
      <c r="D21" s="32">
        <v>1987.112</v>
      </c>
      <c r="E21" s="32"/>
      <c r="F21" s="32">
        <f>SUM(G21:H21)</f>
        <v>103.033</v>
      </c>
      <c r="G21" s="32">
        <v>62.693</v>
      </c>
      <c r="H21" s="32">
        <v>40.34</v>
      </c>
      <c r="I21" s="32"/>
      <c r="J21" s="32">
        <f>SUM(K21:L21)</f>
        <v>79.155</v>
      </c>
      <c r="K21" s="32">
        <v>35.04</v>
      </c>
      <c r="L21" s="32">
        <v>44.115</v>
      </c>
      <c r="M21" s="32"/>
      <c r="N21" s="32">
        <f>SUM(O21:P21)</f>
        <v>0.027999999999999997</v>
      </c>
      <c r="O21" s="32">
        <v>0.022</v>
      </c>
      <c r="P21" s="32">
        <v>0.006</v>
      </c>
      <c r="Q21" s="32">
        <f>B21+F21+J21+N21</f>
        <v>4055.574</v>
      </c>
    </row>
    <row r="22" spans="1:17" ht="16.5" customHeight="1">
      <c r="A22" s="13" t="s">
        <v>124</v>
      </c>
      <c r="B22" s="32">
        <f>SUM(C22:D22)</f>
        <v>3842.198425</v>
      </c>
      <c r="C22" s="32">
        <v>1869.428499</v>
      </c>
      <c r="D22" s="32">
        <v>1972.769926</v>
      </c>
      <c r="E22" s="32"/>
      <c r="F22" s="32">
        <f>SUM(G22:H22)</f>
        <v>110.7900225</v>
      </c>
      <c r="G22" s="32">
        <v>67.9507796</v>
      </c>
      <c r="H22" s="32">
        <v>42.8392429</v>
      </c>
      <c r="I22" s="32"/>
      <c r="J22" s="32">
        <f>SUM(K22:L22)</f>
        <v>89.278006</v>
      </c>
      <c r="K22" s="32">
        <v>38.869514</v>
      </c>
      <c r="L22" s="32">
        <v>50.408492</v>
      </c>
      <c r="M22" s="32"/>
      <c r="N22" s="32">
        <f>SUM(O22:P22)</f>
        <v>0.067783</v>
      </c>
      <c r="O22" s="32">
        <v>0.052464</v>
      </c>
      <c r="P22" s="32">
        <v>0.015319</v>
      </c>
      <c r="Q22" s="32">
        <f>B22+F22+J22+N22</f>
        <v>4042.3342365</v>
      </c>
    </row>
    <row r="23" spans="1:17" ht="16.5" customHeight="1">
      <c r="A23" s="7" t="s">
        <v>125</v>
      </c>
      <c r="B23" s="41">
        <f>SUM(C23:D23)</f>
        <v>3733.235339</v>
      </c>
      <c r="C23" s="41">
        <v>1822.0529</v>
      </c>
      <c r="D23" s="41">
        <v>1911.182439</v>
      </c>
      <c r="E23" s="41"/>
      <c r="F23" s="41">
        <f>SUM(G23:H23)</f>
        <v>108.6768746</v>
      </c>
      <c r="G23" s="41">
        <v>65.4046627</v>
      </c>
      <c r="H23" s="41">
        <v>43.2722119</v>
      </c>
      <c r="I23" s="41"/>
      <c r="J23" s="41">
        <f>SUM(K23:L23)</f>
        <v>92.940028</v>
      </c>
      <c r="K23" s="41">
        <v>39.454803</v>
      </c>
      <c r="L23" s="41">
        <v>53.485225</v>
      </c>
      <c r="M23" s="41"/>
      <c r="N23" s="41">
        <f>SUM(O23:P23)</f>
        <v>0.06714600000000001</v>
      </c>
      <c r="O23" s="41">
        <v>0.027803</v>
      </c>
      <c r="P23" s="41">
        <v>0.039343</v>
      </c>
      <c r="Q23" s="41">
        <f>B23+F23+J23+N23</f>
        <v>3934.9193875999995</v>
      </c>
    </row>
    <row r="24" spans="1:17" ht="23.25" customHeight="1">
      <c r="A24" s="149"/>
      <c r="B24" s="149"/>
      <c r="C24" s="149"/>
      <c r="D24" s="27"/>
      <c r="E24" s="27"/>
      <c r="Q24" s="94"/>
    </row>
    <row r="25" spans="1:17" ht="69.75" customHeight="1">
      <c r="A25" s="158" t="s">
        <v>130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</row>
    <row r="26" spans="1:5" ht="12.75" customHeight="1">
      <c r="A26" s="28"/>
      <c r="B26" s="25"/>
      <c r="C26" s="25"/>
      <c r="D26" s="25"/>
      <c r="E26" s="25"/>
    </row>
    <row r="27" spans="1:5" ht="12.75" customHeight="1">
      <c r="A27" s="28"/>
      <c r="B27" s="25"/>
      <c r="C27" s="25"/>
      <c r="D27" s="25"/>
      <c r="E27" s="25"/>
    </row>
    <row r="28" spans="1:5" ht="12.75" customHeight="1">
      <c r="A28" s="28"/>
      <c r="B28" s="25"/>
      <c r="C28" s="25"/>
      <c r="D28" s="25"/>
      <c r="E28" s="25"/>
    </row>
    <row r="29" spans="1:17" ht="12.75" customHeight="1">
      <c r="A29" s="150" t="s">
        <v>90</v>
      </c>
      <c r="B29" s="151"/>
      <c r="C29" s="151"/>
      <c r="D29" s="151"/>
      <c r="E29" s="151"/>
      <c r="F29" s="151"/>
      <c r="G29" s="152"/>
      <c r="H29" s="152"/>
      <c r="I29" s="152"/>
      <c r="J29" s="152"/>
      <c r="K29" s="152"/>
      <c r="L29" s="152"/>
      <c r="M29" s="153"/>
      <c r="N29" s="153"/>
      <c r="O29" s="153"/>
      <c r="P29" s="153"/>
      <c r="Q29" s="153"/>
    </row>
    <row r="30" spans="1:16" ht="7.5" customHeight="1">
      <c r="A30" s="19"/>
      <c r="B30" s="24"/>
      <c r="C30" s="24"/>
      <c r="D30" s="24"/>
      <c r="E30" s="24"/>
      <c r="F30" s="24"/>
      <c r="G30" s="31"/>
      <c r="H30" s="31"/>
      <c r="I30" s="31"/>
      <c r="J30" s="31"/>
      <c r="K30" s="31"/>
      <c r="L30" s="31"/>
      <c r="M30" s="31"/>
      <c r="N30" s="31"/>
      <c r="O30" s="31"/>
      <c r="P30" s="31"/>
    </row>
    <row r="31" spans="1:17" ht="12.75" customHeight="1">
      <c r="A31" s="162" t="s">
        <v>68</v>
      </c>
      <c r="B31" s="163"/>
      <c r="C31" s="163"/>
      <c r="D31" s="163"/>
      <c r="E31" s="151"/>
      <c r="F31" s="163"/>
      <c r="G31" s="163"/>
      <c r="H31" s="163"/>
      <c r="I31" s="163"/>
      <c r="J31" s="163"/>
      <c r="K31" s="163"/>
      <c r="L31" s="164"/>
      <c r="M31" s="164"/>
      <c r="N31" s="164"/>
      <c r="O31" s="164"/>
      <c r="P31" s="164"/>
      <c r="Q31" s="164"/>
    </row>
    <row r="32" spans="1:19" ht="15" customHeight="1">
      <c r="A32" s="5" t="s">
        <v>3</v>
      </c>
      <c r="B32" s="156" t="s">
        <v>4</v>
      </c>
      <c r="C32" s="156"/>
      <c r="D32" s="156"/>
      <c r="E32" s="57"/>
      <c r="F32" s="157" t="s">
        <v>5</v>
      </c>
      <c r="G32" s="149"/>
      <c r="H32" s="149"/>
      <c r="I32" s="58"/>
      <c r="J32" s="29" t="s">
        <v>6</v>
      </c>
      <c r="K32" s="30"/>
      <c r="L32" s="30"/>
      <c r="M32" s="56"/>
      <c r="N32" s="155" t="s">
        <v>17</v>
      </c>
      <c r="O32" s="155"/>
      <c r="P32" s="155"/>
      <c r="Q32" s="26" t="s">
        <v>55</v>
      </c>
      <c r="R32" s="87"/>
      <c r="S32" s="87"/>
    </row>
    <row r="33" spans="1:19" ht="15" customHeight="1">
      <c r="A33" s="2"/>
      <c r="B33" s="75" t="s">
        <v>7</v>
      </c>
      <c r="C33" s="75" t="s">
        <v>8</v>
      </c>
      <c r="D33" s="75" t="s">
        <v>9</v>
      </c>
      <c r="E33" s="75"/>
      <c r="F33" s="75" t="s">
        <v>7</v>
      </c>
      <c r="G33" s="75" t="s">
        <v>8</v>
      </c>
      <c r="H33" s="75" t="s">
        <v>9</v>
      </c>
      <c r="I33" s="75"/>
      <c r="J33" s="75" t="s">
        <v>7</v>
      </c>
      <c r="K33" s="75" t="s">
        <v>8</v>
      </c>
      <c r="L33" s="75" t="s">
        <v>9</v>
      </c>
      <c r="M33" s="75"/>
      <c r="N33" s="75" t="s">
        <v>7</v>
      </c>
      <c r="O33" s="75" t="s">
        <v>8</v>
      </c>
      <c r="P33" s="75" t="s">
        <v>9</v>
      </c>
      <c r="Q33" s="75"/>
      <c r="R33" s="87"/>
      <c r="S33" s="87"/>
    </row>
    <row r="34" spans="1:19" s="27" customFormat="1" ht="16.5" customHeight="1">
      <c r="A34" s="13" t="s">
        <v>70</v>
      </c>
      <c r="B34" s="16">
        <f>SUM(C34:D34)</f>
        <v>398893</v>
      </c>
      <c r="C34" s="16">
        <v>194128</v>
      </c>
      <c r="D34" s="16">
        <v>204765</v>
      </c>
      <c r="E34" s="16"/>
      <c r="F34" s="16">
        <f>SUM(G34:H34)</f>
        <v>8058</v>
      </c>
      <c r="G34" s="16">
        <v>4947</v>
      </c>
      <c r="H34" s="16">
        <v>3111</v>
      </c>
      <c r="I34" s="16"/>
      <c r="J34" s="16">
        <f>SUM(K34:L34)</f>
        <v>10916</v>
      </c>
      <c r="K34" s="16">
        <v>4837</v>
      </c>
      <c r="L34" s="16">
        <v>6079</v>
      </c>
      <c r="M34" s="16"/>
      <c r="N34" s="84">
        <f>SUM(O34:P34)</f>
        <v>3</v>
      </c>
      <c r="O34" s="84">
        <v>3</v>
      </c>
      <c r="P34" s="84" t="s">
        <v>52</v>
      </c>
      <c r="Q34" s="16">
        <v>398860</v>
      </c>
      <c r="R34" s="88"/>
      <c r="S34" s="99"/>
    </row>
    <row r="35" spans="1:21" ht="16.5" customHeight="1">
      <c r="A35" s="13" t="s">
        <v>89</v>
      </c>
      <c r="B35" s="16">
        <f>SUM(C35:D35)</f>
        <v>396412</v>
      </c>
      <c r="C35" s="16">
        <v>192426</v>
      </c>
      <c r="D35" s="16">
        <v>203986</v>
      </c>
      <c r="E35" s="16"/>
      <c r="F35" s="16">
        <f>SUM(G35:H35)</f>
        <v>8566</v>
      </c>
      <c r="G35" s="16">
        <v>5280</v>
      </c>
      <c r="H35" s="16">
        <v>3286</v>
      </c>
      <c r="I35" s="16"/>
      <c r="J35" s="16">
        <f>SUM(K35:L35)</f>
        <v>12080</v>
      </c>
      <c r="K35" s="16">
        <v>5240</v>
      </c>
      <c r="L35" s="16">
        <v>6840</v>
      </c>
      <c r="M35" s="16"/>
      <c r="N35" s="84">
        <f>SUM(O35:P35)</f>
        <v>10</v>
      </c>
      <c r="O35" s="84">
        <v>7</v>
      </c>
      <c r="P35" s="84">
        <v>3</v>
      </c>
      <c r="Q35" s="16">
        <v>396424</v>
      </c>
      <c r="R35" s="84"/>
      <c r="S35" s="99"/>
      <c r="U35" s="11"/>
    </row>
    <row r="36" spans="1:21" ht="16.5" customHeight="1">
      <c r="A36" s="7" t="s">
        <v>96</v>
      </c>
      <c r="B36" s="42">
        <f>SUM(C36:D36)</f>
        <v>384999</v>
      </c>
      <c r="C36" s="42">
        <v>187177</v>
      </c>
      <c r="D36" s="42">
        <v>197822</v>
      </c>
      <c r="E36" s="42"/>
      <c r="F36" s="42">
        <f>SUM(G36:H36)</f>
        <v>8420</v>
      </c>
      <c r="G36" s="42">
        <v>5101</v>
      </c>
      <c r="H36" s="42">
        <v>3319</v>
      </c>
      <c r="I36" s="42"/>
      <c r="J36" s="42">
        <f>SUM(K36:L36)</f>
        <v>12378</v>
      </c>
      <c r="K36" s="42">
        <v>5223</v>
      </c>
      <c r="L36" s="42">
        <v>7155</v>
      </c>
      <c r="M36" s="42"/>
      <c r="N36" s="86">
        <f>SUM(O36:P36)</f>
        <v>7</v>
      </c>
      <c r="O36" s="86">
        <v>4</v>
      </c>
      <c r="P36" s="86">
        <v>3</v>
      </c>
      <c r="Q36" s="42">
        <v>385129</v>
      </c>
      <c r="R36" s="84"/>
      <c r="S36" s="99"/>
      <c r="U36" s="11"/>
    </row>
    <row r="37" spans="1:19" ht="23.25" customHeight="1">
      <c r="A37" s="149"/>
      <c r="B37" s="149"/>
      <c r="C37" s="149"/>
      <c r="D37" s="27"/>
      <c r="E37" s="27"/>
      <c r="R37" s="87"/>
      <c r="S37" s="87"/>
    </row>
    <row r="38" spans="1:17" ht="37.5" customHeight="1">
      <c r="A38" s="172" t="s">
        <v>91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</row>
    <row r="39" ht="12.75">
      <c r="A39" s="45"/>
    </row>
    <row r="40" ht="12.75">
      <c r="A40" s="45"/>
    </row>
  </sheetData>
  <mergeCells count="32">
    <mergeCell ref="A38:Q38"/>
    <mergeCell ref="A1:G1"/>
    <mergeCell ref="A4:G4"/>
    <mergeCell ref="D7:F7"/>
    <mergeCell ref="G7:H7"/>
    <mergeCell ref="A2:D2"/>
    <mergeCell ref="A6:H6"/>
    <mergeCell ref="G9:H9"/>
    <mergeCell ref="B7:C7"/>
    <mergeCell ref="D9:F9"/>
    <mergeCell ref="G10:H10"/>
    <mergeCell ref="B9:C9"/>
    <mergeCell ref="B8:C8"/>
    <mergeCell ref="D8:F8"/>
    <mergeCell ref="G8:H8"/>
    <mergeCell ref="A16:Q16"/>
    <mergeCell ref="A31:Q31"/>
    <mergeCell ref="B10:C10"/>
    <mergeCell ref="D10:F10"/>
    <mergeCell ref="A24:C24"/>
    <mergeCell ref="B19:D19"/>
    <mergeCell ref="F19:H19"/>
    <mergeCell ref="J19:L19"/>
    <mergeCell ref="A18:Q18"/>
    <mergeCell ref="A12:K12"/>
    <mergeCell ref="A37:C37"/>
    <mergeCell ref="A29:Q29"/>
    <mergeCell ref="N19:P19"/>
    <mergeCell ref="N32:P32"/>
    <mergeCell ref="B32:D32"/>
    <mergeCell ref="F32:H32"/>
    <mergeCell ref="A25:Q25"/>
  </mergeCells>
  <printOptions/>
  <pageMargins left="0.7874015748031497" right="0.3937007874015748" top="0.984251968503937" bottom="0.984251968503937" header="0.5118110236220472" footer="0.5118110236220472"/>
  <pageSetup firstPageNumber="33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2" sqref="A2"/>
    </sheetView>
  </sheetViews>
  <sheetFormatPr defaultColWidth="9.140625" defaultRowHeight="12.75"/>
  <cols>
    <col min="1" max="1" width="17.421875" style="0" customWidth="1"/>
    <col min="2" max="10" width="8.28125" style="0" customWidth="1"/>
  </cols>
  <sheetData>
    <row r="1" spans="1:10" ht="27" customHeight="1">
      <c r="A1" s="150" t="s">
        <v>97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7.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27" customHeight="1">
      <c r="A3" s="162" t="s">
        <v>98</v>
      </c>
      <c r="B3" s="162"/>
      <c r="C3" s="162"/>
      <c r="D3" s="162"/>
      <c r="E3" s="162"/>
      <c r="F3" s="162"/>
      <c r="G3" s="162"/>
      <c r="H3" s="162"/>
      <c r="I3" s="162"/>
      <c r="J3" s="151"/>
    </row>
    <row r="4" spans="1:11" ht="36.75" customHeight="1">
      <c r="A4" s="9" t="s">
        <v>80</v>
      </c>
      <c r="B4" s="180" t="s">
        <v>79</v>
      </c>
      <c r="C4" s="180" t="s">
        <v>85</v>
      </c>
      <c r="D4" s="180" t="s">
        <v>77</v>
      </c>
      <c r="E4" s="180" t="s">
        <v>84</v>
      </c>
      <c r="F4" s="180" t="s">
        <v>83</v>
      </c>
      <c r="G4" s="180" t="s">
        <v>82</v>
      </c>
      <c r="H4" s="180" t="s">
        <v>112</v>
      </c>
      <c r="I4" s="182" t="s">
        <v>136</v>
      </c>
      <c r="J4" s="180" t="s">
        <v>127</v>
      </c>
      <c r="K4" s="27"/>
    </row>
    <row r="5" spans="1:11" s="1" customFormat="1" ht="18.75" customHeight="1">
      <c r="A5" s="48" t="s">
        <v>4</v>
      </c>
      <c r="B5" s="20">
        <f aca="true" t="shared" si="0" ref="B5:I5">SUM(B6:B7)</f>
        <v>290130</v>
      </c>
      <c r="C5" s="20">
        <f t="shared" si="0"/>
        <v>200</v>
      </c>
      <c r="D5" s="20">
        <f t="shared" si="0"/>
        <v>92940</v>
      </c>
      <c r="E5" s="106" t="s">
        <v>15</v>
      </c>
      <c r="F5" s="20">
        <f t="shared" si="0"/>
        <v>3451</v>
      </c>
      <c r="G5" s="20">
        <f t="shared" si="0"/>
        <v>3581</v>
      </c>
      <c r="H5" s="126" t="s">
        <v>52</v>
      </c>
      <c r="I5" s="89">
        <f t="shared" si="0"/>
        <v>6</v>
      </c>
      <c r="J5" s="89">
        <f>SUM(J6:J7)</f>
        <v>384162</v>
      </c>
      <c r="K5" s="20"/>
    </row>
    <row r="6" spans="1:11" s="1" customFormat="1" ht="12.75" customHeight="1">
      <c r="A6" s="6" t="s">
        <v>22</v>
      </c>
      <c r="B6" s="3">
        <v>139635</v>
      </c>
      <c r="C6" s="1">
        <v>135</v>
      </c>
      <c r="D6" s="3">
        <v>46033</v>
      </c>
      <c r="E6" s="4" t="s">
        <v>15</v>
      </c>
      <c r="F6" s="3">
        <v>2090</v>
      </c>
      <c r="G6" s="3">
        <v>1926</v>
      </c>
      <c r="H6" s="116" t="s">
        <v>52</v>
      </c>
      <c r="I6" s="96">
        <v>6</v>
      </c>
      <c r="J6" s="96">
        <v>186664</v>
      </c>
      <c r="K6" s="20"/>
    </row>
    <row r="7" spans="1:11" s="1" customFormat="1" ht="12.75" customHeight="1">
      <c r="A7" s="6" t="s">
        <v>25</v>
      </c>
      <c r="B7" s="3">
        <v>150495</v>
      </c>
      <c r="C7" s="1">
        <v>65</v>
      </c>
      <c r="D7" s="3">
        <v>46907</v>
      </c>
      <c r="E7" s="4" t="s">
        <v>15</v>
      </c>
      <c r="F7" s="3">
        <v>1361</v>
      </c>
      <c r="G7" s="3">
        <v>1655</v>
      </c>
      <c r="H7" s="116" t="s">
        <v>52</v>
      </c>
      <c r="I7" s="116" t="s">
        <v>15</v>
      </c>
      <c r="J7" s="96">
        <v>197498</v>
      </c>
      <c r="K7" s="20"/>
    </row>
    <row r="8" spans="1:11" s="1" customFormat="1" ht="18.75" customHeight="1">
      <c r="A8" s="48" t="s">
        <v>6</v>
      </c>
      <c r="B8" s="20">
        <f aca="true" t="shared" si="1" ref="B8:J8">SUM(B9:B10)</f>
        <v>11054</v>
      </c>
      <c r="C8" s="106" t="s">
        <v>15</v>
      </c>
      <c r="D8" s="20">
        <f t="shared" si="1"/>
        <v>1429</v>
      </c>
      <c r="E8" s="106" t="s">
        <v>15</v>
      </c>
      <c r="F8" s="20">
        <f t="shared" si="1"/>
        <v>117</v>
      </c>
      <c r="G8" s="20">
        <f t="shared" si="1"/>
        <v>124</v>
      </c>
      <c r="H8" s="126" t="s">
        <v>15</v>
      </c>
      <c r="I8" s="126" t="s">
        <v>52</v>
      </c>
      <c r="J8" s="89">
        <f t="shared" si="1"/>
        <v>12373</v>
      </c>
      <c r="K8" s="20"/>
    </row>
    <row r="9" spans="1:11" s="1" customFormat="1" ht="12.75" customHeight="1">
      <c r="A9" s="6" t="s">
        <v>22</v>
      </c>
      <c r="B9" s="3">
        <v>4630</v>
      </c>
      <c r="C9" s="116" t="s">
        <v>15</v>
      </c>
      <c r="D9" s="3">
        <v>622</v>
      </c>
      <c r="E9" s="4" t="s">
        <v>15</v>
      </c>
      <c r="F9" s="3">
        <v>47</v>
      </c>
      <c r="G9" s="3">
        <v>59</v>
      </c>
      <c r="H9" s="116" t="s">
        <v>15</v>
      </c>
      <c r="I9" s="116" t="s">
        <v>15</v>
      </c>
      <c r="J9" s="96">
        <v>5219</v>
      </c>
      <c r="K9" s="20"/>
    </row>
    <row r="10" spans="1:11" s="1" customFormat="1" ht="12.75" customHeight="1">
      <c r="A10" s="13" t="s">
        <v>25</v>
      </c>
      <c r="B10" s="3">
        <v>6424</v>
      </c>
      <c r="C10" s="116" t="s">
        <v>15</v>
      </c>
      <c r="D10" s="3">
        <v>807</v>
      </c>
      <c r="E10" s="4" t="s">
        <v>15</v>
      </c>
      <c r="F10" s="3">
        <v>70</v>
      </c>
      <c r="G10" s="3">
        <v>65</v>
      </c>
      <c r="H10" s="116" t="s">
        <v>15</v>
      </c>
      <c r="I10" s="128" t="s">
        <v>52</v>
      </c>
      <c r="J10" s="96">
        <v>7154</v>
      </c>
      <c r="K10" s="20"/>
    </row>
    <row r="11" spans="1:11" s="1" customFormat="1" ht="16.5" customHeight="1">
      <c r="A11" s="48" t="s">
        <v>129</v>
      </c>
      <c r="B11" s="20">
        <f aca="true" t="shared" si="2" ref="B11:I11">SUM(B12:B13)</f>
        <v>223</v>
      </c>
      <c r="C11" s="89">
        <f t="shared" si="2"/>
        <v>84</v>
      </c>
      <c r="D11" s="20">
        <f t="shared" si="2"/>
        <v>6356</v>
      </c>
      <c r="E11" s="20">
        <f t="shared" si="2"/>
        <v>21</v>
      </c>
      <c r="F11" s="20">
        <f t="shared" si="2"/>
        <v>1685</v>
      </c>
      <c r="G11" s="20">
        <f t="shared" si="2"/>
        <v>14</v>
      </c>
      <c r="H11" s="126" t="s">
        <v>15</v>
      </c>
      <c r="I11" s="89">
        <f t="shared" si="2"/>
        <v>4</v>
      </c>
      <c r="J11" s="89">
        <f>SUM(J12:J13)</f>
        <v>8261</v>
      </c>
      <c r="K11" s="20"/>
    </row>
    <row r="12" spans="1:11" s="1" customFormat="1" ht="12.75" customHeight="1">
      <c r="A12" s="6" t="s">
        <v>22</v>
      </c>
      <c r="B12" s="118">
        <v>129</v>
      </c>
      <c r="C12" s="1">
        <v>62</v>
      </c>
      <c r="D12" s="3">
        <v>3846</v>
      </c>
      <c r="E12" s="3">
        <v>12</v>
      </c>
      <c r="F12" s="3">
        <v>1019</v>
      </c>
      <c r="G12" s="4">
        <v>11</v>
      </c>
      <c r="H12" s="116" t="s">
        <v>15</v>
      </c>
      <c r="I12" s="116" t="s">
        <v>52</v>
      </c>
      <c r="J12" s="96">
        <v>4998</v>
      </c>
      <c r="K12" s="20"/>
    </row>
    <row r="13" spans="1:11" s="1" customFormat="1" ht="12.75" customHeight="1">
      <c r="A13" s="7" t="s">
        <v>25</v>
      </c>
      <c r="B13" s="179">
        <v>94</v>
      </c>
      <c r="C13" s="2">
        <v>22</v>
      </c>
      <c r="D13" s="8">
        <v>2510</v>
      </c>
      <c r="E13" s="2">
        <v>9</v>
      </c>
      <c r="F13" s="2">
        <v>666</v>
      </c>
      <c r="G13" s="117">
        <v>3</v>
      </c>
      <c r="H13" s="86" t="s">
        <v>15</v>
      </c>
      <c r="I13" s="86">
        <v>4</v>
      </c>
      <c r="J13" s="93">
        <v>3263</v>
      </c>
      <c r="K13" s="20"/>
    </row>
    <row r="14" spans="1:11" ht="25.5" customHeight="1">
      <c r="A14" s="7"/>
      <c r="B14" s="23"/>
      <c r="C14" s="15"/>
      <c r="D14" s="15"/>
      <c r="E14" s="15"/>
      <c r="F14" s="15"/>
      <c r="G14" s="15"/>
      <c r="H14" s="15"/>
      <c r="I14" s="15"/>
      <c r="J14" s="23"/>
      <c r="K14" s="21"/>
    </row>
    <row r="15" spans="1:10" ht="113.25" customHeight="1">
      <c r="A15" s="135" t="s">
        <v>135</v>
      </c>
      <c r="B15" s="136"/>
      <c r="C15" s="136"/>
      <c r="D15" s="136"/>
      <c r="E15" s="136"/>
      <c r="F15" s="136"/>
      <c r="G15" s="136"/>
      <c r="H15" s="136"/>
      <c r="I15" s="136"/>
      <c r="J15" s="136"/>
    </row>
    <row r="16" spans="1:10" ht="10.5" customHeight="1">
      <c r="A16" s="44"/>
      <c r="B16" s="44"/>
      <c r="C16" s="44"/>
      <c r="D16" s="44"/>
      <c r="E16" s="44"/>
      <c r="F16" s="44"/>
      <c r="G16" s="44"/>
      <c r="H16" s="44"/>
      <c r="I16" s="44"/>
      <c r="J16" s="17"/>
    </row>
    <row r="17" spans="1:9" s="27" customFormat="1" ht="10.5" customHeight="1">
      <c r="A17" s="45"/>
      <c r="B17" s="37"/>
      <c r="C17" s="14"/>
      <c r="D17" s="37"/>
      <c r="E17" s="37"/>
      <c r="F17" s="37"/>
      <c r="G17" s="37"/>
      <c r="H17" s="37"/>
      <c r="I17" s="37"/>
    </row>
    <row r="18" spans="1:9" ht="10.5" customHeight="1">
      <c r="A18" s="34"/>
      <c r="B18" s="3"/>
      <c r="C18" s="3"/>
      <c r="D18" s="3"/>
      <c r="E18" s="3"/>
      <c r="F18" s="3"/>
      <c r="G18" s="3"/>
      <c r="H18" s="3"/>
      <c r="I18" s="3"/>
    </row>
    <row r="19" spans="1:10" ht="26.25" customHeight="1">
      <c r="A19" s="150" t="s">
        <v>107</v>
      </c>
      <c r="B19" s="150"/>
      <c r="C19" s="150"/>
      <c r="D19" s="150"/>
      <c r="E19" s="150"/>
      <c r="F19" s="150"/>
      <c r="G19" s="150"/>
      <c r="H19" s="150"/>
      <c r="I19" s="150"/>
      <c r="J19" s="150"/>
    </row>
    <row r="20" spans="1:10" ht="8.2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27.75" customHeight="1">
      <c r="A21" s="162" t="s">
        <v>99</v>
      </c>
      <c r="B21" s="162"/>
      <c r="C21" s="162"/>
      <c r="D21" s="162"/>
      <c r="E21" s="162"/>
      <c r="F21" s="162"/>
      <c r="G21" s="134"/>
      <c r="H21" s="134"/>
      <c r="I21" s="134"/>
      <c r="J21" s="151"/>
    </row>
    <row r="22" spans="1:12" ht="26.25" customHeight="1">
      <c r="A22" s="9" t="s">
        <v>20</v>
      </c>
      <c r="B22" s="64"/>
      <c r="C22" s="180" t="s">
        <v>78</v>
      </c>
      <c r="D22" s="180" t="s">
        <v>73</v>
      </c>
      <c r="E22" s="180" t="s">
        <v>74</v>
      </c>
      <c r="F22" s="180" t="s">
        <v>105</v>
      </c>
      <c r="G22" s="180" t="s">
        <v>128</v>
      </c>
      <c r="H22" s="27"/>
      <c r="I22" s="27"/>
      <c r="J22" s="27"/>
      <c r="K22" s="27"/>
      <c r="L22" s="27"/>
    </row>
    <row r="23" spans="1:9" ht="18.75" customHeight="1">
      <c r="A23" s="48" t="s">
        <v>4</v>
      </c>
      <c r="B23" s="20"/>
      <c r="C23" s="89">
        <f>SUM(C24:C25)</f>
        <v>945</v>
      </c>
      <c r="D23" s="89">
        <f>SUM(D24:D25)</f>
        <v>23</v>
      </c>
      <c r="E23" s="89">
        <f>SUM(E24:E25)</f>
        <v>61</v>
      </c>
      <c r="F23" s="126" t="s">
        <v>52</v>
      </c>
      <c r="G23" s="89">
        <f>SUM(G24:G25)</f>
        <v>1024</v>
      </c>
      <c r="I23" s="89"/>
    </row>
    <row r="24" spans="1:7" ht="12.75" customHeight="1">
      <c r="A24" s="6" t="s">
        <v>22</v>
      </c>
      <c r="B24" s="3"/>
      <c r="C24" s="96">
        <f>531+73</f>
        <v>604</v>
      </c>
      <c r="D24" s="96">
        <v>16</v>
      </c>
      <c r="E24" s="116">
        <v>38</v>
      </c>
      <c r="F24" s="116" t="s">
        <v>52</v>
      </c>
      <c r="G24" s="96">
        <v>655</v>
      </c>
    </row>
    <row r="25" spans="1:7" ht="12.75" customHeight="1">
      <c r="A25" s="6" t="s">
        <v>25</v>
      </c>
      <c r="B25" s="3"/>
      <c r="C25" s="96">
        <f>284+57</f>
        <v>341</v>
      </c>
      <c r="D25" s="96">
        <v>7</v>
      </c>
      <c r="E25" s="116">
        <v>23</v>
      </c>
      <c r="F25" s="116" t="s">
        <v>15</v>
      </c>
      <c r="G25" s="96">
        <v>369</v>
      </c>
    </row>
    <row r="26" spans="1:7" ht="18.75" customHeight="1">
      <c r="A26" s="48" t="s">
        <v>6</v>
      </c>
      <c r="B26" s="20"/>
      <c r="C26" s="126" t="s">
        <v>52</v>
      </c>
      <c r="D26" s="126" t="s">
        <v>15</v>
      </c>
      <c r="E26" s="126" t="s">
        <v>52</v>
      </c>
      <c r="F26" s="126" t="s">
        <v>15</v>
      </c>
      <c r="G26" s="89">
        <f>SUM(G27:G28)</f>
        <v>4</v>
      </c>
    </row>
    <row r="27" spans="1:7" ht="12.75" customHeight="1">
      <c r="A27" s="6" t="s">
        <v>22</v>
      </c>
      <c r="B27" s="109"/>
      <c r="C27" s="116" t="s">
        <v>52</v>
      </c>
      <c r="D27" s="116" t="s">
        <v>15</v>
      </c>
      <c r="E27" s="116" t="s">
        <v>52</v>
      </c>
      <c r="F27" s="116" t="s">
        <v>15</v>
      </c>
      <c r="G27" s="96">
        <v>4</v>
      </c>
    </row>
    <row r="28" spans="1:7" ht="12.75" customHeight="1">
      <c r="A28" s="13" t="s">
        <v>25</v>
      </c>
      <c r="B28" s="111"/>
      <c r="C28" s="116" t="s">
        <v>52</v>
      </c>
      <c r="D28" s="116" t="s">
        <v>15</v>
      </c>
      <c r="E28" s="116" t="s">
        <v>15</v>
      </c>
      <c r="F28" s="116" t="s">
        <v>15</v>
      </c>
      <c r="G28" s="116" t="s">
        <v>52</v>
      </c>
    </row>
    <row r="29" spans="1:7" ht="18.75" customHeight="1">
      <c r="A29" s="48" t="s">
        <v>5</v>
      </c>
      <c r="B29" s="20"/>
      <c r="C29" s="89">
        <f>SUM(C30:C31)</f>
        <v>118</v>
      </c>
      <c r="D29" s="89">
        <f>SUM(D30:D31)</f>
        <v>23</v>
      </c>
      <c r="E29" s="89">
        <f>SUM(E30:E31)</f>
        <v>19</v>
      </c>
      <c r="F29" s="126" t="s">
        <v>15</v>
      </c>
      <c r="G29" s="89">
        <f>SUM(G30:G31)</f>
        <v>159</v>
      </c>
    </row>
    <row r="30" spans="1:7" ht="12.75" customHeight="1">
      <c r="A30" s="6" t="s">
        <v>22</v>
      </c>
      <c r="B30" s="110"/>
      <c r="C30" s="118">
        <f>56+20</f>
        <v>76</v>
      </c>
      <c r="D30" s="96">
        <v>16</v>
      </c>
      <c r="E30" s="96">
        <v>12</v>
      </c>
      <c r="F30" s="116" t="s">
        <v>15</v>
      </c>
      <c r="G30" s="96">
        <v>103</v>
      </c>
    </row>
    <row r="31" spans="1:7" ht="12.75" customHeight="1">
      <c r="A31" s="6" t="s">
        <v>25</v>
      </c>
      <c r="B31" s="110"/>
      <c r="C31" s="118">
        <f>26+16</f>
        <v>42</v>
      </c>
      <c r="D31" s="96">
        <v>7</v>
      </c>
      <c r="E31" s="118">
        <v>7</v>
      </c>
      <c r="F31" s="90" t="s">
        <v>15</v>
      </c>
      <c r="G31" s="96">
        <v>56</v>
      </c>
    </row>
    <row r="32" spans="1:7" ht="18.75" customHeight="1">
      <c r="A32" s="48" t="s">
        <v>17</v>
      </c>
      <c r="B32" s="95"/>
      <c r="C32" s="127">
        <f>SUM(C33:C34)</f>
        <v>3</v>
      </c>
      <c r="D32" s="127" t="s">
        <v>15</v>
      </c>
      <c r="E32" s="127" t="s">
        <v>52</v>
      </c>
      <c r="F32" s="127" t="s">
        <v>15</v>
      </c>
      <c r="G32" s="89">
        <f>SUM(G33:G34)</f>
        <v>3</v>
      </c>
    </row>
    <row r="33" spans="1:7" ht="12.75" customHeight="1">
      <c r="A33" s="6" t="s">
        <v>22</v>
      </c>
      <c r="B33" s="112"/>
      <c r="C33" s="90">
        <f>1+2</f>
        <v>3</v>
      </c>
      <c r="D33" s="90" t="s">
        <v>15</v>
      </c>
      <c r="E33" s="90" t="s">
        <v>52</v>
      </c>
      <c r="F33" s="90" t="s">
        <v>15</v>
      </c>
      <c r="G33" s="90">
        <f>SUM(A33:F33)</f>
        <v>3</v>
      </c>
    </row>
    <row r="34" spans="1:7" ht="12.75" customHeight="1">
      <c r="A34" s="7" t="s">
        <v>25</v>
      </c>
      <c r="B34" s="113"/>
      <c r="C34" s="97" t="s">
        <v>52</v>
      </c>
      <c r="D34" s="97" t="s">
        <v>15</v>
      </c>
      <c r="E34" s="97" t="s">
        <v>52</v>
      </c>
      <c r="F34" s="97" t="s">
        <v>15</v>
      </c>
      <c r="G34" s="97" t="s">
        <v>52</v>
      </c>
    </row>
    <row r="35" spans="1:10" ht="26.25" customHeight="1">
      <c r="A35" s="7"/>
      <c r="B35" s="23"/>
      <c r="C35" s="15"/>
      <c r="D35" s="15"/>
      <c r="E35" s="15"/>
      <c r="F35" s="15"/>
      <c r="G35" s="15"/>
      <c r="H35" s="15"/>
      <c r="I35" s="15"/>
      <c r="J35" s="23"/>
    </row>
    <row r="36" spans="1:10" ht="90.75" customHeight="1">
      <c r="A36" s="135" t="s">
        <v>131</v>
      </c>
      <c r="B36" s="136"/>
      <c r="C36" s="136"/>
      <c r="D36" s="136"/>
      <c r="E36" s="136"/>
      <c r="F36" s="136"/>
      <c r="G36" s="136"/>
      <c r="H36" s="136"/>
      <c r="I36" s="136"/>
      <c r="J36" s="136"/>
    </row>
    <row r="37" spans="1:9" ht="12.75" customHeight="1">
      <c r="A37" s="6"/>
      <c r="B37" s="3"/>
      <c r="C37" s="3"/>
      <c r="D37" s="3"/>
      <c r="E37" s="3"/>
      <c r="F37" s="3"/>
      <c r="G37" s="3"/>
      <c r="H37" s="3"/>
      <c r="I37" s="4"/>
    </row>
    <row r="38" spans="1:9" ht="12.75" customHeight="1">
      <c r="A38" s="6"/>
      <c r="B38" s="3"/>
      <c r="C38" s="3"/>
      <c r="D38" s="3"/>
      <c r="E38" s="3"/>
      <c r="F38" s="3"/>
      <c r="G38" s="3"/>
      <c r="H38" s="3"/>
      <c r="I38" s="4"/>
    </row>
    <row r="39" spans="1:9" ht="12.75" customHeight="1">
      <c r="A39" s="34"/>
      <c r="B39" s="3"/>
      <c r="C39" s="3"/>
      <c r="D39" s="3"/>
      <c r="E39" s="3"/>
      <c r="F39" s="3"/>
      <c r="G39" s="3"/>
      <c r="H39" s="3"/>
      <c r="I39" s="4"/>
    </row>
    <row r="40" spans="1:9" ht="12.75" customHeight="1">
      <c r="A40" s="6"/>
      <c r="B40" s="3"/>
      <c r="C40" s="3"/>
      <c r="D40" s="3"/>
      <c r="E40" s="3"/>
      <c r="F40" s="3"/>
      <c r="G40" s="3"/>
      <c r="H40" s="3"/>
      <c r="I40" s="4"/>
    </row>
    <row r="41" spans="1:9" ht="12.75" customHeight="1">
      <c r="A41" s="6"/>
      <c r="B41" s="4"/>
      <c r="C41" s="3"/>
      <c r="D41" s="3"/>
      <c r="E41" s="3"/>
      <c r="F41" s="3"/>
      <c r="G41" s="3"/>
      <c r="H41" s="3"/>
      <c r="I41" s="4"/>
    </row>
    <row r="42" spans="1:9" ht="12.75" customHeight="1">
      <c r="A42" s="33"/>
      <c r="B42" s="4"/>
      <c r="C42" s="3"/>
      <c r="D42" s="3"/>
      <c r="E42" s="3"/>
      <c r="F42" s="3"/>
      <c r="G42" s="3"/>
      <c r="H42" s="3"/>
      <c r="I42" s="4"/>
    </row>
    <row r="43" spans="1:9" ht="12.75" customHeight="1">
      <c r="A43" s="6"/>
      <c r="B43" s="4"/>
      <c r="C43" s="3"/>
      <c r="D43" s="3"/>
      <c r="E43" s="3"/>
      <c r="F43" s="3"/>
      <c r="G43" s="3"/>
      <c r="H43" s="3"/>
      <c r="I43" s="4"/>
    </row>
    <row r="44" spans="1:9" ht="12.75" customHeight="1">
      <c r="A44" s="6"/>
      <c r="B44" s="4"/>
      <c r="C44" s="3"/>
      <c r="D44" s="3"/>
      <c r="E44" s="3"/>
      <c r="F44" s="3"/>
      <c r="G44" s="3"/>
      <c r="H44" s="3"/>
      <c r="I44" s="4"/>
    </row>
    <row r="45" spans="1:10" ht="12.75" customHeight="1">
      <c r="A45" s="33"/>
      <c r="B45" s="3"/>
      <c r="C45" s="3"/>
      <c r="D45" s="3"/>
      <c r="E45" s="3"/>
      <c r="F45" s="3"/>
      <c r="G45" s="3"/>
      <c r="H45" s="3"/>
      <c r="I45" s="4"/>
      <c r="J45" s="11"/>
    </row>
    <row r="46" spans="1:10" ht="12.75" customHeight="1">
      <c r="A46" s="6"/>
      <c r="B46" s="3"/>
      <c r="C46" s="3"/>
      <c r="D46" s="3"/>
      <c r="E46" s="3"/>
      <c r="F46" s="3"/>
      <c r="G46" s="3"/>
      <c r="H46" s="3"/>
      <c r="I46" s="4"/>
      <c r="J46" s="11"/>
    </row>
    <row r="47" spans="1:11" ht="12.75" customHeight="1">
      <c r="A47" s="6"/>
      <c r="B47" s="3"/>
      <c r="C47" s="3"/>
      <c r="D47" s="3"/>
      <c r="E47" s="3"/>
      <c r="F47" s="3"/>
      <c r="G47" s="3"/>
      <c r="H47" s="3"/>
      <c r="I47" s="4"/>
      <c r="J47" s="11"/>
      <c r="K47" s="11"/>
    </row>
    <row r="48" spans="1:11" ht="12.75" customHeight="1">
      <c r="A48" s="35"/>
      <c r="B48" s="23"/>
      <c r="C48" s="23"/>
      <c r="D48" s="23"/>
      <c r="E48" s="23"/>
      <c r="F48" s="23"/>
      <c r="G48" s="23"/>
      <c r="H48" s="23"/>
      <c r="I48" s="23"/>
      <c r="J48" s="12"/>
      <c r="K48" s="11"/>
    </row>
    <row r="49" spans="1:11" ht="12.75" customHeight="1">
      <c r="A49" s="6"/>
      <c r="B49" s="23"/>
      <c r="C49" s="23"/>
      <c r="D49" s="23"/>
      <c r="E49" s="23"/>
      <c r="F49" s="23"/>
      <c r="G49" s="23"/>
      <c r="H49" s="23"/>
      <c r="I49" s="23"/>
      <c r="J49" s="12"/>
      <c r="K49" s="11"/>
    </row>
    <row r="50" spans="1:11" ht="12.75" customHeight="1">
      <c r="A50" s="13"/>
      <c r="B50" s="23"/>
      <c r="C50" s="23"/>
      <c r="D50" s="23"/>
      <c r="E50" s="23"/>
      <c r="F50" s="23"/>
      <c r="G50" s="23"/>
      <c r="H50" s="23"/>
      <c r="I50" s="23"/>
      <c r="J50" s="12"/>
      <c r="K50" s="11"/>
    </row>
    <row r="51" spans="1:11" s="27" customFormat="1" ht="12.75" customHeight="1">
      <c r="A51" s="13"/>
      <c r="B51" s="23"/>
      <c r="C51" s="15"/>
      <c r="D51" s="15"/>
      <c r="E51" s="15"/>
      <c r="F51" s="15"/>
      <c r="G51" s="15"/>
      <c r="H51" s="15"/>
      <c r="I51" s="15"/>
      <c r="J51" s="23"/>
      <c r="K51" s="39"/>
    </row>
    <row r="52" spans="1:9" s="22" customFormat="1" ht="12.75" customHeight="1">
      <c r="A52" s="36"/>
      <c r="B52" s="38"/>
      <c r="C52" s="38"/>
      <c r="D52" s="38"/>
      <c r="E52" s="38"/>
      <c r="F52" s="38"/>
      <c r="G52" s="38"/>
      <c r="H52" s="38"/>
      <c r="I52" s="38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6">
    <mergeCell ref="A21:J21"/>
    <mergeCell ref="A36:J36"/>
    <mergeCell ref="A15:J15"/>
    <mergeCell ref="A1:J1"/>
    <mergeCell ref="A3:J3"/>
    <mergeCell ref="A19:J19"/>
  </mergeCells>
  <printOptions/>
  <pageMargins left="0.7874015748031497" right="0.3937007874015748" top="0.984251968503937" bottom="0.8" header="0.5118110236220472" footer="0.5118110236220472"/>
  <pageSetup firstPageNumber="33" useFirstPageNumber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2" sqref="A2"/>
    </sheetView>
  </sheetViews>
  <sheetFormatPr defaultColWidth="9.140625" defaultRowHeight="12.75"/>
  <cols>
    <col min="1" max="1" width="16.00390625" style="0" customWidth="1"/>
    <col min="2" max="8" width="8.421875" style="0" customWidth="1"/>
    <col min="9" max="9" width="1.7109375" style="87" customWidth="1"/>
    <col min="10" max="10" width="8.421875" style="0" customWidth="1"/>
  </cols>
  <sheetData>
    <row r="1" spans="1:10" ht="28.5" customHeight="1">
      <c r="A1" s="136" t="s">
        <v>118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2.75">
      <c r="A2" s="17"/>
      <c r="B2" s="17"/>
      <c r="C2" s="17"/>
      <c r="D2" s="17"/>
      <c r="E2" s="17"/>
      <c r="F2" s="17"/>
      <c r="G2" s="17"/>
      <c r="H2" s="17"/>
      <c r="I2" s="121"/>
      <c r="J2" s="17"/>
    </row>
    <row r="3" spans="1:10" ht="27.75" customHeight="1">
      <c r="A3" s="163" t="s">
        <v>100</v>
      </c>
      <c r="B3" s="164"/>
      <c r="C3" s="164"/>
      <c r="D3" s="164"/>
      <c r="E3" s="164"/>
      <c r="F3" s="164"/>
      <c r="G3" s="164"/>
      <c r="H3" s="164"/>
      <c r="I3" s="164"/>
      <c r="J3" s="164"/>
    </row>
    <row r="4" spans="1:10" ht="37.5" customHeight="1">
      <c r="A4" s="9" t="s">
        <v>81</v>
      </c>
      <c r="B4" s="182" t="s">
        <v>137</v>
      </c>
      <c r="C4" s="182" t="s">
        <v>138</v>
      </c>
      <c r="D4" s="182" t="s">
        <v>139</v>
      </c>
      <c r="E4" s="182" t="s">
        <v>140</v>
      </c>
      <c r="F4" s="182" t="s">
        <v>83</v>
      </c>
      <c r="G4" s="182" t="s">
        <v>141</v>
      </c>
      <c r="H4" s="182" t="s">
        <v>142</v>
      </c>
      <c r="I4" s="122"/>
      <c r="J4" s="180" t="s">
        <v>86</v>
      </c>
    </row>
    <row r="5" spans="1:10" ht="12.75">
      <c r="A5" s="62" t="s">
        <v>8</v>
      </c>
      <c r="B5" s="65">
        <f aca="true" t="shared" si="0" ref="B5:G5">SUM(B6:B15)</f>
        <v>125</v>
      </c>
      <c r="C5" s="65">
        <f t="shared" si="0"/>
        <v>60</v>
      </c>
      <c r="D5" s="65">
        <f t="shared" si="0"/>
        <v>3903</v>
      </c>
      <c r="E5" s="65">
        <f t="shared" si="0"/>
        <v>11</v>
      </c>
      <c r="F5" s="65">
        <f t="shared" si="0"/>
        <v>1072</v>
      </c>
      <c r="G5" s="65">
        <f t="shared" si="0"/>
        <v>3</v>
      </c>
      <c r="H5" s="66" t="s">
        <v>52</v>
      </c>
      <c r="I5" s="65"/>
      <c r="J5" s="65">
        <f aca="true" t="shared" si="1" ref="J5:J26">SUM(B5:H5)</f>
        <v>5174</v>
      </c>
    </row>
    <row r="6" spans="1:10" ht="12.75">
      <c r="A6" s="98" t="s">
        <v>71</v>
      </c>
      <c r="B6" s="119">
        <v>14</v>
      </c>
      <c r="C6" s="119" t="s">
        <v>52</v>
      </c>
      <c r="D6" s="83">
        <v>334</v>
      </c>
      <c r="E6" s="84" t="s">
        <v>15</v>
      </c>
      <c r="F6" s="84">
        <v>59</v>
      </c>
      <c r="G6" s="123" t="s">
        <v>52</v>
      </c>
      <c r="H6" s="84" t="s">
        <v>15</v>
      </c>
      <c r="I6" s="84"/>
      <c r="J6" s="83">
        <f t="shared" si="1"/>
        <v>407</v>
      </c>
    </row>
    <row r="7" spans="1:10" ht="12.75">
      <c r="A7" s="61" t="s">
        <v>56</v>
      </c>
      <c r="B7" s="119">
        <v>29</v>
      </c>
      <c r="C7" s="119">
        <v>4</v>
      </c>
      <c r="D7" s="83">
        <v>1047</v>
      </c>
      <c r="E7" s="84" t="s">
        <v>15</v>
      </c>
      <c r="F7" s="84">
        <v>131</v>
      </c>
      <c r="G7" s="84" t="s">
        <v>52</v>
      </c>
      <c r="H7" s="84" t="s">
        <v>15</v>
      </c>
      <c r="I7" s="84"/>
      <c r="J7" s="83">
        <f t="shared" si="1"/>
        <v>1211</v>
      </c>
    </row>
    <row r="8" spans="1:10" ht="12.75">
      <c r="A8" s="61" t="s">
        <v>57</v>
      </c>
      <c r="B8" s="119">
        <v>25</v>
      </c>
      <c r="C8" s="119">
        <v>9</v>
      </c>
      <c r="D8" s="83">
        <v>725</v>
      </c>
      <c r="E8" s="84" t="s">
        <v>15</v>
      </c>
      <c r="F8" s="84">
        <v>98</v>
      </c>
      <c r="G8" s="123" t="s">
        <v>52</v>
      </c>
      <c r="H8" s="84" t="s">
        <v>15</v>
      </c>
      <c r="I8" s="84"/>
      <c r="J8" s="83">
        <f t="shared" si="1"/>
        <v>857</v>
      </c>
    </row>
    <row r="9" spans="1:10" ht="12.75">
      <c r="A9" s="61" t="s">
        <v>58</v>
      </c>
      <c r="B9" s="119">
        <v>12</v>
      </c>
      <c r="C9" s="119">
        <v>10</v>
      </c>
      <c r="D9" s="83">
        <v>427</v>
      </c>
      <c r="E9" s="84" t="s">
        <v>15</v>
      </c>
      <c r="F9" s="84">
        <v>114</v>
      </c>
      <c r="G9" s="123" t="s">
        <v>52</v>
      </c>
      <c r="H9" s="84" t="s">
        <v>15</v>
      </c>
      <c r="I9" s="84"/>
      <c r="J9" s="83">
        <f t="shared" si="1"/>
        <v>563</v>
      </c>
    </row>
    <row r="10" spans="1:10" ht="12.75">
      <c r="A10" s="61" t="s">
        <v>59</v>
      </c>
      <c r="B10" s="119">
        <v>3</v>
      </c>
      <c r="C10" s="119">
        <v>9</v>
      </c>
      <c r="D10" s="83">
        <v>305</v>
      </c>
      <c r="E10" s="84" t="s">
        <v>15</v>
      </c>
      <c r="F10" s="84">
        <v>94</v>
      </c>
      <c r="G10" s="123" t="s">
        <v>52</v>
      </c>
      <c r="H10" s="84" t="s">
        <v>15</v>
      </c>
      <c r="I10" s="84"/>
      <c r="J10" s="83">
        <f t="shared" si="1"/>
        <v>411</v>
      </c>
    </row>
    <row r="11" spans="1:10" ht="12.75">
      <c r="A11" s="61" t="s">
        <v>60</v>
      </c>
      <c r="B11" s="119">
        <v>15</v>
      </c>
      <c r="C11" s="119">
        <v>24</v>
      </c>
      <c r="D11" s="83">
        <v>691</v>
      </c>
      <c r="E11" s="84">
        <v>3</v>
      </c>
      <c r="F11" s="84">
        <v>334</v>
      </c>
      <c r="G11" s="84">
        <v>3</v>
      </c>
      <c r="H11" s="84" t="s">
        <v>15</v>
      </c>
      <c r="I11" s="84"/>
      <c r="J11" s="83">
        <f t="shared" si="1"/>
        <v>1070</v>
      </c>
    </row>
    <row r="12" spans="1:10" ht="12.75">
      <c r="A12" s="61" t="s">
        <v>61</v>
      </c>
      <c r="B12" s="119" t="s">
        <v>52</v>
      </c>
      <c r="C12" s="119">
        <v>4</v>
      </c>
      <c r="D12" s="83">
        <v>134</v>
      </c>
      <c r="E12" s="123" t="s">
        <v>52</v>
      </c>
      <c r="F12" s="84">
        <v>80</v>
      </c>
      <c r="G12" s="84" t="s">
        <v>15</v>
      </c>
      <c r="H12" s="123" t="s">
        <v>52</v>
      </c>
      <c r="I12" s="123"/>
      <c r="J12" s="83">
        <f t="shared" si="1"/>
        <v>218</v>
      </c>
    </row>
    <row r="13" spans="1:10" ht="12.75">
      <c r="A13" s="61" t="s">
        <v>62</v>
      </c>
      <c r="B13" s="84" t="s">
        <v>15</v>
      </c>
      <c r="C13" s="119" t="s">
        <v>15</v>
      </c>
      <c r="D13" s="83">
        <v>60</v>
      </c>
      <c r="E13" s="84" t="s">
        <v>15</v>
      </c>
      <c r="F13" s="84">
        <v>33</v>
      </c>
      <c r="G13" s="84" t="s">
        <v>15</v>
      </c>
      <c r="H13" s="84" t="s">
        <v>15</v>
      </c>
      <c r="I13" s="84"/>
      <c r="J13" s="83">
        <f t="shared" si="1"/>
        <v>93</v>
      </c>
    </row>
    <row r="14" spans="1:10" ht="12.75">
      <c r="A14" s="60" t="s">
        <v>63</v>
      </c>
      <c r="B14" s="84" t="s">
        <v>52</v>
      </c>
      <c r="C14" s="84" t="s">
        <v>15</v>
      </c>
      <c r="D14" s="83">
        <v>81</v>
      </c>
      <c r="E14" s="84" t="s">
        <v>15</v>
      </c>
      <c r="F14" s="84">
        <v>88</v>
      </c>
      <c r="G14" s="84" t="s">
        <v>15</v>
      </c>
      <c r="H14" s="84" t="s">
        <v>15</v>
      </c>
      <c r="I14" s="84"/>
      <c r="J14" s="83">
        <f t="shared" si="1"/>
        <v>169</v>
      </c>
    </row>
    <row r="15" spans="1:10" ht="12.75">
      <c r="A15" s="60" t="s">
        <v>113</v>
      </c>
      <c r="B15" s="120">
        <v>27</v>
      </c>
      <c r="C15" s="84" t="s">
        <v>15</v>
      </c>
      <c r="D15" s="83">
        <v>99</v>
      </c>
      <c r="E15" s="83">
        <v>8</v>
      </c>
      <c r="F15" s="84">
        <v>41</v>
      </c>
      <c r="G15" s="84" t="s">
        <v>52</v>
      </c>
      <c r="H15" s="123" t="s">
        <v>52</v>
      </c>
      <c r="I15" s="123"/>
      <c r="J15" s="83">
        <f t="shared" si="1"/>
        <v>175</v>
      </c>
    </row>
    <row r="16" spans="1:10" ht="12.75">
      <c r="A16" s="62" t="s">
        <v>9</v>
      </c>
      <c r="B16" s="66">
        <f>SUM(B17:B26)</f>
        <v>93</v>
      </c>
      <c r="C16" s="66">
        <f>SUM(C17:C26)</f>
        <v>13</v>
      </c>
      <c r="D16" s="66">
        <f>SUM(D17:D26)</f>
        <v>2539</v>
      </c>
      <c r="E16" s="66">
        <f>SUM(E17:E26)</f>
        <v>7</v>
      </c>
      <c r="F16" s="66">
        <f>SUM(F17:F26)</f>
        <v>683</v>
      </c>
      <c r="G16" s="66" t="s">
        <v>52</v>
      </c>
      <c r="H16" s="66" t="s">
        <v>52</v>
      </c>
      <c r="I16" s="66"/>
      <c r="J16" s="65">
        <f t="shared" si="1"/>
        <v>3335</v>
      </c>
    </row>
    <row r="17" spans="1:10" ht="12.75">
      <c r="A17" s="98" t="s">
        <v>71</v>
      </c>
      <c r="B17" s="83">
        <v>13</v>
      </c>
      <c r="C17" s="123" t="s">
        <v>52</v>
      </c>
      <c r="D17" s="83">
        <v>238</v>
      </c>
      <c r="E17" s="84" t="s">
        <v>15</v>
      </c>
      <c r="F17" s="83">
        <v>63</v>
      </c>
      <c r="G17" s="84" t="s">
        <v>15</v>
      </c>
      <c r="H17" s="84" t="s">
        <v>15</v>
      </c>
      <c r="I17" s="84"/>
      <c r="J17" s="83">
        <f t="shared" si="1"/>
        <v>314</v>
      </c>
    </row>
    <row r="18" spans="1:10" ht="12.75">
      <c r="A18" s="61" t="s">
        <v>56</v>
      </c>
      <c r="B18" s="83">
        <v>21</v>
      </c>
      <c r="C18" s="84" t="s">
        <v>52</v>
      </c>
      <c r="D18" s="83">
        <v>679</v>
      </c>
      <c r="E18" s="84" t="s">
        <v>15</v>
      </c>
      <c r="F18" s="83">
        <v>105</v>
      </c>
      <c r="G18" s="84" t="s">
        <v>15</v>
      </c>
      <c r="H18" s="84" t="s">
        <v>15</v>
      </c>
      <c r="I18" s="84"/>
      <c r="J18" s="83">
        <f t="shared" si="1"/>
        <v>805</v>
      </c>
    </row>
    <row r="19" spans="1:10" ht="12.75">
      <c r="A19" s="61" t="s">
        <v>57</v>
      </c>
      <c r="B19" s="83">
        <v>10</v>
      </c>
      <c r="C19" s="84" t="s">
        <v>52</v>
      </c>
      <c r="D19" s="83">
        <v>437</v>
      </c>
      <c r="E19" s="84" t="s">
        <v>15</v>
      </c>
      <c r="F19" s="83">
        <v>80</v>
      </c>
      <c r="G19" s="84" t="s">
        <v>15</v>
      </c>
      <c r="H19" s="123" t="s">
        <v>52</v>
      </c>
      <c r="I19" s="123"/>
      <c r="J19" s="83">
        <f t="shared" si="1"/>
        <v>527</v>
      </c>
    </row>
    <row r="20" spans="1:10" ht="12.75">
      <c r="A20" s="61" t="s">
        <v>58</v>
      </c>
      <c r="B20" s="83">
        <v>3</v>
      </c>
      <c r="C20" s="84" t="s">
        <v>52</v>
      </c>
      <c r="D20" s="83">
        <v>305</v>
      </c>
      <c r="E20" s="84" t="s">
        <v>15</v>
      </c>
      <c r="F20" s="83">
        <v>74</v>
      </c>
      <c r="G20" s="84" t="s">
        <v>15</v>
      </c>
      <c r="H20" s="84" t="s">
        <v>52</v>
      </c>
      <c r="I20" s="84"/>
      <c r="J20" s="83">
        <f t="shared" si="1"/>
        <v>382</v>
      </c>
    </row>
    <row r="21" spans="1:10" ht="12.75">
      <c r="A21" s="61" t="s">
        <v>59</v>
      </c>
      <c r="B21" s="83">
        <v>3</v>
      </c>
      <c r="C21" s="84">
        <v>5</v>
      </c>
      <c r="D21" s="83">
        <v>152</v>
      </c>
      <c r="E21" s="84" t="s">
        <v>15</v>
      </c>
      <c r="F21" s="83">
        <v>48</v>
      </c>
      <c r="G21" s="84" t="s">
        <v>15</v>
      </c>
      <c r="H21" s="84" t="s">
        <v>15</v>
      </c>
      <c r="I21" s="84"/>
      <c r="J21" s="83">
        <f t="shared" si="1"/>
        <v>208</v>
      </c>
    </row>
    <row r="22" spans="1:10" ht="12.75">
      <c r="A22" s="61" t="s">
        <v>60</v>
      </c>
      <c r="B22" s="83">
        <v>13</v>
      </c>
      <c r="C22" s="120">
        <v>8</v>
      </c>
      <c r="D22" s="83">
        <v>459</v>
      </c>
      <c r="E22" s="123" t="s">
        <v>52</v>
      </c>
      <c r="F22" s="83">
        <v>209</v>
      </c>
      <c r="G22" s="84" t="s">
        <v>15</v>
      </c>
      <c r="H22" s="123" t="s">
        <v>52</v>
      </c>
      <c r="I22" s="123"/>
      <c r="J22" s="83">
        <f t="shared" si="1"/>
        <v>689</v>
      </c>
    </row>
    <row r="23" spans="1:10" ht="12.75">
      <c r="A23" s="61" t="s">
        <v>61</v>
      </c>
      <c r="B23" s="123" t="s">
        <v>52</v>
      </c>
      <c r="C23" s="84" t="s">
        <v>15</v>
      </c>
      <c r="D23" s="83">
        <v>50</v>
      </c>
      <c r="E23" s="84" t="s">
        <v>15</v>
      </c>
      <c r="F23" s="83">
        <v>42</v>
      </c>
      <c r="G23" s="123" t="s">
        <v>52</v>
      </c>
      <c r="H23" s="84" t="s">
        <v>15</v>
      </c>
      <c r="I23" s="84"/>
      <c r="J23" s="83">
        <f t="shared" si="1"/>
        <v>92</v>
      </c>
    </row>
    <row r="24" spans="1:10" ht="12.75">
      <c r="A24" s="61" t="s">
        <v>62</v>
      </c>
      <c r="B24" s="84" t="s">
        <v>52</v>
      </c>
      <c r="C24" s="123" t="s">
        <v>52</v>
      </c>
      <c r="D24" s="83">
        <v>51</v>
      </c>
      <c r="E24" s="84" t="s">
        <v>15</v>
      </c>
      <c r="F24" s="83">
        <v>21</v>
      </c>
      <c r="G24" s="84" t="s">
        <v>15</v>
      </c>
      <c r="H24" s="84" t="s">
        <v>15</v>
      </c>
      <c r="I24" s="84"/>
      <c r="J24" s="83">
        <f t="shared" si="1"/>
        <v>72</v>
      </c>
    </row>
    <row r="25" spans="1:10" ht="12.75">
      <c r="A25" s="60" t="s">
        <v>63</v>
      </c>
      <c r="B25" s="84" t="s">
        <v>15</v>
      </c>
      <c r="C25" s="84" t="s">
        <v>15</v>
      </c>
      <c r="D25" s="83">
        <v>79</v>
      </c>
      <c r="E25" s="123" t="s">
        <v>52</v>
      </c>
      <c r="F25" s="83">
        <v>35</v>
      </c>
      <c r="G25" s="84" t="s">
        <v>15</v>
      </c>
      <c r="H25" s="123" t="s">
        <v>52</v>
      </c>
      <c r="I25" s="123"/>
      <c r="J25" s="83">
        <f t="shared" si="1"/>
        <v>114</v>
      </c>
    </row>
    <row r="26" spans="1:10" ht="12.75">
      <c r="A26" s="60" t="s">
        <v>113</v>
      </c>
      <c r="B26" s="84">
        <v>30</v>
      </c>
      <c r="C26" s="123" t="s">
        <v>52</v>
      </c>
      <c r="D26" s="83">
        <v>89</v>
      </c>
      <c r="E26" s="120">
        <v>7</v>
      </c>
      <c r="F26" s="83">
        <v>6</v>
      </c>
      <c r="G26" s="84" t="s">
        <v>52</v>
      </c>
      <c r="H26" s="84" t="s">
        <v>15</v>
      </c>
      <c r="I26" s="84"/>
      <c r="J26" s="83">
        <f t="shared" si="1"/>
        <v>132</v>
      </c>
    </row>
    <row r="27" spans="1:10" ht="12.75">
      <c r="A27" s="62" t="s">
        <v>7</v>
      </c>
      <c r="B27" s="66">
        <f aca="true" t="shared" si="2" ref="B27:D36">SUM(B5,B16)</f>
        <v>218</v>
      </c>
      <c r="C27" s="66">
        <f t="shared" si="2"/>
        <v>73</v>
      </c>
      <c r="D27" s="66">
        <f>SUM(D5,D16)</f>
        <v>6442</v>
      </c>
      <c r="E27" s="66">
        <f>SUM(E5,E16)</f>
        <v>18</v>
      </c>
      <c r="F27" s="66">
        <f>SUM(F5,F16)</f>
        <v>1755</v>
      </c>
      <c r="G27" s="66">
        <f>SUM(G5,G16)</f>
        <v>3</v>
      </c>
      <c r="H27" s="66" t="s">
        <v>52</v>
      </c>
      <c r="I27" s="66"/>
      <c r="J27" s="66">
        <f>SUM(J5,J16)</f>
        <v>8509</v>
      </c>
    </row>
    <row r="28" spans="1:10" ht="12.75">
      <c r="A28" s="98" t="s">
        <v>71</v>
      </c>
      <c r="B28" s="84">
        <f>SUM(B6,B17)</f>
        <v>27</v>
      </c>
      <c r="C28" s="84" t="s">
        <v>52</v>
      </c>
      <c r="D28" s="84">
        <f t="shared" si="2"/>
        <v>572</v>
      </c>
      <c r="E28" s="84" t="s">
        <v>15</v>
      </c>
      <c r="F28" s="84">
        <f aca="true" t="shared" si="3" ref="F28:G34">SUM(F6,F17)</f>
        <v>122</v>
      </c>
      <c r="G28" s="84" t="s">
        <v>52</v>
      </c>
      <c r="H28" s="84" t="s">
        <v>15</v>
      </c>
      <c r="I28" s="84"/>
      <c r="J28" s="84">
        <f>SUM(J6,J17)</f>
        <v>721</v>
      </c>
    </row>
    <row r="29" spans="1:10" ht="12.75">
      <c r="A29" s="61" t="s">
        <v>56</v>
      </c>
      <c r="B29" s="84">
        <f t="shared" si="2"/>
        <v>50</v>
      </c>
      <c r="C29" s="84">
        <f aca="true" t="shared" si="4" ref="C29:C34">SUM(C7,C18)</f>
        <v>4</v>
      </c>
      <c r="D29" s="84">
        <f t="shared" si="2"/>
        <v>1726</v>
      </c>
      <c r="E29" s="84" t="s">
        <v>15</v>
      </c>
      <c r="F29" s="84">
        <f t="shared" si="3"/>
        <v>236</v>
      </c>
      <c r="G29" s="84" t="s">
        <v>52</v>
      </c>
      <c r="H29" s="84" t="s">
        <v>15</v>
      </c>
      <c r="I29" s="84"/>
      <c r="J29" s="84">
        <f>SUM(J7,J18)</f>
        <v>2016</v>
      </c>
    </row>
    <row r="30" spans="1:10" ht="12.75">
      <c r="A30" s="61" t="s">
        <v>57</v>
      </c>
      <c r="B30" s="84">
        <f t="shared" si="2"/>
        <v>35</v>
      </c>
      <c r="C30" s="84">
        <f t="shared" si="4"/>
        <v>9</v>
      </c>
      <c r="D30" s="84">
        <f t="shared" si="2"/>
        <v>1162</v>
      </c>
      <c r="E30" s="84" t="s">
        <v>15</v>
      </c>
      <c r="F30" s="84">
        <f t="shared" si="3"/>
        <v>178</v>
      </c>
      <c r="G30" s="84" t="s">
        <v>52</v>
      </c>
      <c r="H30" s="84" t="s">
        <v>52</v>
      </c>
      <c r="I30" s="84"/>
      <c r="J30" s="84">
        <f aca="true" t="shared" si="5" ref="J30:J36">SUM(J8,J19)</f>
        <v>1384</v>
      </c>
    </row>
    <row r="31" spans="1:10" ht="12.75">
      <c r="A31" s="61" t="s">
        <v>58</v>
      </c>
      <c r="B31" s="84">
        <f t="shared" si="2"/>
        <v>15</v>
      </c>
      <c r="C31" s="84">
        <f t="shared" si="4"/>
        <v>10</v>
      </c>
      <c r="D31" s="84">
        <f t="shared" si="2"/>
        <v>732</v>
      </c>
      <c r="E31" s="84" t="s">
        <v>15</v>
      </c>
      <c r="F31" s="84">
        <f t="shared" si="3"/>
        <v>188</v>
      </c>
      <c r="G31" s="84" t="s">
        <v>52</v>
      </c>
      <c r="H31" s="84" t="s">
        <v>52</v>
      </c>
      <c r="I31" s="84"/>
      <c r="J31" s="84">
        <f t="shared" si="5"/>
        <v>945</v>
      </c>
    </row>
    <row r="32" spans="1:10" ht="12.75">
      <c r="A32" s="61" t="s">
        <v>59</v>
      </c>
      <c r="B32" s="84">
        <f t="shared" si="2"/>
        <v>6</v>
      </c>
      <c r="C32" s="84">
        <f t="shared" si="4"/>
        <v>14</v>
      </c>
      <c r="D32" s="84">
        <f t="shared" si="2"/>
        <v>457</v>
      </c>
      <c r="E32" s="84" t="s">
        <v>15</v>
      </c>
      <c r="F32" s="84">
        <f t="shared" si="3"/>
        <v>142</v>
      </c>
      <c r="G32" s="84" t="s">
        <v>52</v>
      </c>
      <c r="H32" s="84" t="s">
        <v>15</v>
      </c>
      <c r="I32" s="84"/>
      <c r="J32" s="84">
        <f t="shared" si="5"/>
        <v>619</v>
      </c>
    </row>
    <row r="33" spans="1:10" ht="12.75">
      <c r="A33" s="61" t="s">
        <v>60</v>
      </c>
      <c r="B33" s="84">
        <f t="shared" si="2"/>
        <v>28</v>
      </c>
      <c r="C33" s="84">
        <f t="shared" si="4"/>
        <v>32</v>
      </c>
      <c r="D33" s="84">
        <f t="shared" si="2"/>
        <v>1150</v>
      </c>
      <c r="E33" s="84">
        <f>SUM(E11,E22)</f>
        <v>3</v>
      </c>
      <c r="F33" s="84">
        <f t="shared" si="3"/>
        <v>543</v>
      </c>
      <c r="G33" s="84">
        <f t="shared" si="3"/>
        <v>3</v>
      </c>
      <c r="H33" s="84" t="s">
        <v>52</v>
      </c>
      <c r="I33" s="84"/>
      <c r="J33" s="84">
        <f t="shared" si="5"/>
        <v>1759</v>
      </c>
    </row>
    <row r="34" spans="1:10" ht="12.75">
      <c r="A34" s="61" t="s">
        <v>61</v>
      </c>
      <c r="B34" s="84" t="s">
        <v>52</v>
      </c>
      <c r="C34" s="84">
        <f t="shared" si="4"/>
        <v>4</v>
      </c>
      <c r="D34" s="84">
        <f t="shared" si="2"/>
        <v>184</v>
      </c>
      <c r="E34" s="84" t="s">
        <v>52</v>
      </c>
      <c r="F34" s="84">
        <f t="shared" si="3"/>
        <v>122</v>
      </c>
      <c r="G34" s="84" t="s">
        <v>52</v>
      </c>
      <c r="H34" s="84" t="s">
        <v>52</v>
      </c>
      <c r="I34" s="84"/>
      <c r="J34" s="84">
        <f t="shared" si="5"/>
        <v>310</v>
      </c>
    </row>
    <row r="35" spans="1:10" ht="12.75">
      <c r="A35" s="61" t="s">
        <v>62</v>
      </c>
      <c r="B35" s="84" t="s">
        <v>52</v>
      </c>
      <c r="C35" s="84" t="s">
        <v>52</v>
      </c>
      <c r="D35" s="84">
        <f t="shared" si="2"/>
        <v>111</v>
      </c>
      <c r="E35" s="84" t="s">
        <v>15</v>
      </c>
      <c r="F35" s="84">
        <f>SUM(F13,F24)</f>
        <v>54</v>
      </c>
      <c r="G35" s="84" t="s">
        <v>15</v>
      </c>
      <c r="H35" s="84" t="s">
        <v>15</v>
      </c>
      <c r="I35" s="84"/>
      <c r="J35" s="84">
        <f t="shared" si="5"/>
        <v>165</v>
      </c>
    </row>
    <row r="36" spans="1:10" ht="12.75">
      <c r="A36" s="60" t="s">
        <v>63</v>
      </c>
      <c r="B36" s="84" t="s">
        <v>52</v>
      </c>
      <c r="C36" s="84" t="s">
        <v>15</v>
      </c>
      <c r="D36" s="84">
        <f t="shared" si="2"/>
        <v>160</v>
      </c>
      <c r="E36" s="84" t="s">
        <v>52</v>
      </c>
      <c r="F36" s="84">
        <f>SUM(F14,F25)</f>
        <v>123</v>
      </c>
      <c r="G36" s="84" t="s">
        <v>15</v>
      </c>
      <c r="H36" s="84" t="s">
        <v>52</v>
      </c>
      <c r="I36" s="84"/>
      <c r="J36" s="84">
        <f t="shared" si="5"/>
        <v>283</v>
      </c>
    </row>
    <row r="37" spans="1:10" ht="12.75">
      <c r="A37" s="63" t="s">
        <v>113</v>
      </c>
      <c r="B37" s="86">
        <f>SUM(B15,B26)</f>
        <v>57</v>
      </c>
      <c r="C37" s="86" t="s">
        <v>52</v>
      </c>
      <c r="D37" s="86">
        <f>SUM(D15,D26)</f>
        <v>188</v>
      </c>
      <c r="E37" s="86">
        <f>SUM(E15,E26)</f>
        <v>15</v>
      </c>
      <c r="F37" s="86">
        <f>SUM(F15,F26)</f>
        <v>47</v>
      </c>
      <c r="G37" s="86" t="s">
        <v>52</v>
      </c>
      <c r="H37" s="86" t="s">
        <v>52</v>
      </c>
      <c r="I37" s="86"/>
      <c r="J37" s="86">
        <f>SUM(J15,J26)</f>
        <v>307</v>
      </c>
    </row>
    <row r="38" spans="1:10" ht="22.5" customHeight="1">
      <c r="A38" s="7"/>
      <c r="B38" s="86"/>
      <c r="C38" s="84"/>
      <c r="D38" s="104"/>
      <c r="E38" s="105"/>
      <c r="F38" s="104"/>
      <c r="G38" s="105"/>
      <c r="H38" s="105"/>
      <c r="I38" s="105"/>
      <c r="J38" s="104"/>
    </row>
    <row r="39" spans="1:10" ht="81.75" customHeight="1">
      <c r="A39" s="169" t="s">
        <v>0</v>
      </c>
      <c r="B39" s="169"/>
      <c r="C39" s="169"/>
      <c r="D39" s="169"/>
      <c r="E39" s="169"/>
      <c r="F39" s="169"/>
      <c r="G39" s="169"/>
      <c r="H39" s="169"/>
      <c r="I39" s="169"/>
      <c r="J39" s="169"/>
    </row>
  </sheetData>
  <mergeCells count="3">
    <mergeCell ref="A1:J1"/>
    <mergeCell ref="A3:J3"/>
    <mergeCell ref="A39:J3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2" sqref="A2"/>
    </sheetView>
  </sheetViews>
  <sheetFormatPr defaultColWidth="9.140625" defaultRowHeight="12.75"/>
  <cols>
    <col min="1" max="1" width="16.00390625" style="0" customWidth="1"/>
    <col min="2" max="2" width="4.28125" style="0" customWidth="1"/>
    <col min="3" max="5" width="11.28125" style="0" customWidth="1"/>
    <col min="6" max="6" width="1.7109375" style="0" customWidth="1"/>
    <col min="7" max="7" width="11.28125" style="0" customWidth="1"/>
    <col min="8" max="8" width="8.7109375" style="0" customWidth="1"/>
    <col min="9" max="10" width="8.421875" style="0" customWidth="1"/>
    <col min="11" max="11" width="7.57421875" style="0" customWidth="1"/>
    <col min="12" max="12" width="7.421875" style="0" customWidth="1"/>
  </cols>
  <sheetData>
    <row r="1" spans="1:12" ht="29.25" customHeight="1">
      <c r="A1" s="139" t="s">
        <v>123</v>
      </c>
      <c r="B1" s="139"/>
      <c r="C1" s="139"/>
      <c r="D1" s="139"/>
      <c r="E1" s="139"/>
      <c r="F1" s="139"/>
      <c r="G1" s="139"/>
      <c r="H1" s="139"/>
      <c r="I1" s="17"/>
      <c r="J1" s="17"/>
      <c r="K1" s="17"/>
      <c r="L1" s="17"/>
    </row>
    <row r="2" spans="1:12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9.25" customHeight="1">
      <c r="A3" s="137" t="s">
        <v>106</v>
      </c>
      <c r="B3" s="137"/>
      <c r="C3" s="137"/>
      <c r="D3" s="137"/>
      <c r="E3" s="137"/>
      <c r="F3" s="137"/>
      <c r="G3" s="137"/>
      <c r="H3" s="25"/>
      <c r="I3" s="25"/>
      <c r="J3" s="25"/>
      <c r="K3" s="25"/>
      <c r="L3" s="25"/>
    </row>
    <row r="4" spans="1:10" ht="15.75" customHeight="1">
      <c r="A4" s="9" t="s">
        <v>119</v>
      </c>
      <c r="B4" s="9"/>
      <c r="C4" s="64" t="s">
        <v>120</v>
      </c>
      <c r="D4" s="64" t="s">
        <v>121</v>
      </c>
      <c r="E4" s="64" t="s">
        <v>74</v>
      </c>
      <c r="F4" s="64"/>
      <c r="G4" s="64" t="s">
        <v>122</v>
      </c>
      <c r="H4" s="27"/>
      <c r="I4" s="27"/>
      <c r="J4" s="27"/>
    </row>
    <row r="5" spans="1:7" ht="12.75">
      <c r="A5" s="62" t="s">
        <v>8</v>
      </c>
      <c r="B5" s="62"/>
      <c r="C5" s="65">
        <f>SUM(C6:C15)</f>
        <v>73</v>
      </c>
      <c r="D5" s="65">
        <f>SUM(D6:D15)</f>
        <v>12</v>
      </c>
      <c r="E5" s="65">
        <f>SUM(E6:E15)</f>
        <v>11</v>
      </c>
      <c r="F5" s="66"/>
      <c r="G5" s="65">
        <f aca="true" t="shared" si="0" ref="G5:G26">SUM(C5:E5)</f>
        <v>96</v>
      </c>
    </row>
    <row r="6" spans="1:7" ht="12.75">
      <c r="A6" s="98" t="s">
        <v>71</v>
      </c>
      <c r="B6" s="98"/>
      <c r="C6" s="119" t="s">
        <v>52</v>
      </c>
      <c r="D6" s="84" t="s">
        <v>15</v>
      </c>
      <c r="E6" s="84" t="s">
        <v>15</v>
      </c>
      <c r="F6" s="114"/>
      <c r="G6" s="84" t="s">
        <v>52</v>
      </c>
    </row>
    <row r="7" spans="1:7" ht="12.75">
      <c r="A7" s="61" t="s">
        <v>56</v>
      </c>
      <c r="B7" s="61"/>
      <c r="C7" s="119">
        <v>3</v>
      </c>
      <c r="D7" s="84" t="s">
        <v>15</v>
      </c>
      <c r="E7" s="84" t="s">
        <v>15</v>
      </c>
      <c r="F7" s="114"/>
      <c r="G7" s="84">
        <f t="shared" si="0"/>
        <v>3</v>
      </c>
    </row>
    <row r="8" spans="1:7" ht="12.75">
      <c r="A8" s="61" t="s">
        <v>57</v>
      </c>
      <c r="B8" s="61"/>
      <c r="C8" s="119" t="s">
        <v>52</v>
      </c>
      <c r="D8" s="84" t="s">
        <v>15</v>
      </c>
      <c r="E8" s="84" t="s">
        <v>15</v>
      </c>
      <c r="F8" s="114"/>
      <c r="G8" s="84" t="s">
        <v>52</v>
      </c>
    </row>
    <row r="9" spans="1:7" ht="12.75">
      <c r="A9" s="61" t="s">
        <v>58</v>
      </c>
      <c r="B9" s="61"/>
      <c r="C9" s="119">
        <v>5</v>
      </c>
      <c r="D9" s="84" t="s">
        <v>52</v>
      </c>
      <c r="E9" s="84" t="s">
        <v>15</v>
      </c>
      <c r="F9" s="114"/>
      <c r="G9" s="83">
        <f t="shared" si="0"/>
        <v>5</v>
      </c>
    </row>
    <row r="10" spans="1:7" ht="12.75">
      <c r="A10" s="61" t="s">
        <v>59</v>
      </c>
      <c r="B10" s="61"/>
      <c r="C10" s="119" t="s">
        <v>15</v>
      </c>
      <c r="D10" s="84" t="s">
        <v>15</v>
      </c>
      <c r="E10" s="84" t="s">
        <v>15</v>
      </c>
      <c r="F10" s="114"/>
      <c r="G10" s="83">
        <f t="shared" si="0"/>
        <v>0</v>
      </c>
    </row>
    <row r="11" spans="1:7" ht="12.75">
      <c r="A11" s="61" t="s">
        <v>60</v>
      </c>
      <c r="B11" s="61"/>
      <c r="C11" s="119">
        <v>3</v>
      </c>
      <c r="D11" s="84" t="s">
        <v>52</v>
      </c>
      <c r="E11" s="84" t="s">
        <v>52</v>
      </c>
      <c r="F11" s="114"/>
      <c r="G11" s="83">
        <f t="shared" si="0"/>
        <v>3</v>
      </c>
    </row>
    <row r="12" spans="1:7" ht="12.75">
      <c r="A12" s="61" t="s">
        <v>61</v>
      </c>
      <c r="B12" s="61"/>
      <c r="C12" s="119" t="s">
        <v>52</v>
      </c>
      <c r="D12" s="84">
        <v>5</v>
      </c>
      <c r="E12" s="84" t="s">
        <v>15</v>
      </c>
      <c r="F12" s="114"/>
      <c r="G12" s="83">
        <f t="shared" si="0"/>
        <v>5</v>
      </c>
    </row>
    <row r="13" spans="1:7" ht="12.75">
      <c r="A13" s="61" t="s">
        <v>62</v>
      </c>
      <c r="B13" s="61"/>
      <c r="C13" s="84">
        <v>4</v>
      </c>
      <c r="D13" s="84" t="s">
        <v>15</v>
      </c>
      <c r="E13" s="84" t="s">
        <v>15</v>
      </c>
      <c r="F13" s="114"/>
      <c r="G13" s="83">
        <f t="shared" si="0"/>
        <v>4</v>
      </c>
    </row>
    <row r="14" spans="1:7" ht="12.75">
      <c r="A14" s="60" t="s">
        <v>63</v>
      </c>
      <c r="B14" s="60"/>
      <c r="C14" s="84">
        <v>12</v>
      </c>
      <c r="D14" s="84" t="s">
        <v>15</v>
      </c>
      <c r="E14" s="84">
        <v>5</v>
      </c>
      <c r="F14" s="114"/>
      <c r="G14" s="83">
        <f t="shared" si="0"/>
        <v>17</v>
      </c>
    </row>
    <row r="15" spans="1:7" ht="12.75">
      <c r="A15" s="60" t="s">
        <v>113</v>
      </c>
      <c r="B15" s="60"/>
      <c r="C15" s="120">
        <v>46</v>
      </c>
      <c r="D15" s="83">
        <v>7</v>
      </c>
      <c r="E15" s="84">
        <v>6</v>
      </c>
      <c r="F15" s="114"/>
      <c r="G15" s="83">
        <f t="shared" si="0"/>
        <v>59</v>
      </c>
    </row>
    <row r="16" spans="1:7" ht="12.75">
      <c r="A16" s="62" t="s">
        <v>9</v>
      </c>
      <c r="B16" s="62"/>
      <c r="C16" s="66">
        <f>SUM(C17:C26)</f>
        <v>36</v>
      </c>
      <c r="D16" s="66">
        <f>SUM(D17:D26)</f>
        <v>4</v>
      </c>
      <c r="E16" s="66">
        <f>SUM(E17:E26)</f>
        <v>5</v>
      </c>
      <c r="F16" s="66"/>
      <c r="G16" s="65">
        <f t="shared" si="0"/>
        <v>45</v>
      </c>
    </row>
    <row r="17" spans="1:7" ht="12.75">
      <c r="A17" s="98" t="s">
        <v>71</v>
      </c>
      <c r="B17" s="98"/>
      <c r="C17" s="84" t="s">
        <v>52</v>
      </c>
      <c r="D17" s="84" t="s">
        <v>15</v>
      </c>
      <c r="E17" s="84" t="s">
        <v>15</v>
      </c>
      <c r="F17" s="114"/>
      <c r="G17" s="84" t="s">
        <v>52</v>
      </c>
    </row>
    <row r="18" spans="1:7" ht="12.75">
      <c r="A18" s="61" t="s">
        <v>56</v>
      </c>
      <c r="B18" s="61"/>
      <c r="C18" s="84">
        <v>3</v>
      </c>
      <c r="D18" s="84" t="s">
        <v>15</v>
      </c>
      <c r="E18" s="84" t="s">
        <v>52</v>
      </c>
      <c r="F18" s="114"/>
      <c r="G18" s="84">
        <f t="shared" si="0"/>
        <v>3</v>
      </c>
    </row>
    <row r="19" spans="1:7" ht="12.75">
      <c r="A19" s="61" t="s">
        <v>57</v>
      </c>
      <c r="B19" s="61"/>
      <c r="C19" s="84" t="s">
        <v>52</v>
      </c>
      <c r="D19" s="84" t="s">
        <v>15</v>
      </c>
      <c r="E19" s="84" t="s">
        <v>15</v>
      </c>
      <c r="F19" s="114"/>
      <c r="G19" s="84" t="s">
        <v>52</v>
      </c>
    </row>
    <row r="20" spans="1:7" ht="12.75">
      <c r="A20" s="61" t="s">
        <v>58</v>
      </c>
      <c r="B20" s="61"/>
      <c r="C20" s="84" t="s">
        <v>52</v>
      </c>
      <c r="D20" s="84" t="s">
        <v>15</v>
      </c>
      <c r="E20" s="84" t="s">
        <v>15</v>
      </c>
      <c r="F20" s="114"/>
      <c r="G20" s="84" t="s">
        <v>52</v>
      </c>
    </row>
    <row r="21" spans="1:7" ht="12.75">
      <c r="A21" s="61" t="s">
        <v>59</v>
      </c>
      <c r="B21" s="61"/>
      <c r="C21" s="84" t="s">
        <v>52</v>
      </c>
      <c r="D21" s="84" t="s">
        <v>15</v>
      </c>
      <c r="E21" s="84" t="s">
        <v>15</v>
      </c>
      <c r="F21" s="114"/>
      <c r="G21" s="84" t="s">
        <v>52</v>
      </c>
    </row>
    <row r="22" spans="1:7" ht="12.75">
      <c r="A22" s="61" t="s">
        <v>60</v>
      </c>
      <c r="B22" s="61"/>
      <c r="C22" s="84">
        <v>6</v>
      </c>
      <c r="D22" s="84" t="s">
        <v>52</v>
      </c>
      <c r="E22" s="84" t="s">
        <v>52</v>
      </c>
      <c r="F22" s="114"/>
      <c r="G22" s="84">
        <f t="shared" si="0"/>
        <v>6</v>
      </c>
    </row>
    <row r="23" spans="1:7" ht="12.75">
      <c r="A23" s="61" t="s">
        <v>61</v>
      </c>
      <c r="B23" s="61"/>
      <c r="C23" s="84">
        <v>5</v>
      </c>
      <c r="D23" s="84" t="s">
        <v>52</v>
      </c>
      <c r="E23" s="84" t="s">
        <v>15</v>
      </c>
      <c r="F23" s="114"/>
      <c r="G23" s="84">
        <f t="shared" si="0"/>
        <v>5</v>
      </c>
    </row>
    <row r="24" spans="1:7" ht="12.75">
      <c r="A24" s="61" t="s">
        <v>62</v>
      </c>
      <c r="B24" s="61"/>
      <c r="C24" s="84">
        <v>3</v>
      </c>
      <c r="D24" s="84" t="s">
        <v>15</v>
      </c>
      <c r="E24" s="84" t="s">
        <v>15</v>
      </c>
      <c r="F24" s="114"/>
      <c r="G24" s="83">
        <f t="shared" si="0"/>
        <v>3</v>
      </c>
    </row>
    <row r="25" spans="1:7" ht="12.75">
      <c r="A25" s="60" t="s">
        <v>63</v>
      </c>
      <c r="B25" s="60"/>
      <c r="C25" s="84">
        <v>3</v>
      </c>
      <c r="D25" s="84" t="s">
        <v>15</v>
      </c>
      <c r="E25" s="84" t="s">
        <v>15</v>
      </c>
      <c r="F25" s="114"/>
      <c r="G25" s="83">
        <f t="shared" si="0"/>
        <v>3</v>
      </c>
    </row>
    <row r="26" spans="1:7" ht="12.75">
      <c r="A26" s="60" t="s">
        <v>113</v>
      </c>
      <c r="B26" s="60"/>
      <c r="C26" s="84">
        <v>16</v>
      </c>
      <c r="D26" s="84">
        <v>4</v>
      </c>
      <c r="E26" s="84">
        <v>5</v>
      </c>
      <c r="F26" s="114"/>
      <c r="G26" s="83">
        <f t="shared" si="0"/>
        <v>25</v>
      </c>
    </row>
    <row r="27" spans="1:7" ht="12.75">
      <c r="A27" s="62" t="s">
        <v>7</v>
      </c>
      <c r="B27" s="62"/>
      <c r="C27" s="66">
        <f>SUM(C5,C16)</f>
        <v>109</v>
      </c>
      <c r="D27" s="66">
        <f>SUM(D5,D16)</f>
        <v>16</v>
      </c>
      <c r="E27" s="66">
        <f>SUM(E5,E16)</f>
        <v>16</v>
      </c>
      <c r="F27" s="66"/>
      <c r="G27" s="66">
        <f aca="true" t="shared" si="1" ref="G27:G37">SUM(G5,G16)</f>
        <v>141</v>
      </c>
    </row>
    <row r="28" spans="1:7" ht="12.75">
      <c r="A28" s="98" t="s">
        <v>71</v>
      </c>
      <c r="B28" s="98"/>
      <c r="C28" s="84" t="s">
        <v>52</v>
      </c>
      <c r="D28" s="84" t="s">
        <v>15</v>
      </c>
      <c r="E28" s="84" t="s">
        <v>15</v>
      </c>
      <c r="F28" s="84"/>
      <c r="G28" s="84" t="s">
        <v>52</v>
      </c>
    </row>
    <row r="29" spans="1:7" ht="12.75">
      <c r="A29" s="61" t="s">
        <v>56</v>
      </c>
      <c r="B29" s="61"/>
      <c r="C29" s="84">
        <f aca="true" t="shared" si="2" ref="C29:C37">SUM(C7,C18)</f>
        <v>6</v>
      </c>
      <c r="D29" s="84" t="s">
        <v>15</v>
      </c>
      <c r="E29" s="84" t="s">
        <v>52</v>
      </c>
      <c r="F29" s="84"/>
      <c r="G29" s="84">
        <f t="shared" si="1"/>
        <v>6</v>
      </c>
    </row>
    <row r="30" spans="1:7" ht="12.75">
      <c r="A30" s="61" t="s">
        <v>57</v>
      </c>
      <c r="B30" s="61"/>
      <c r="C30" s="84" t="s">
        <v>52</v>
      </c>
      <c r="D30" s="84" t="s">
        <v>15</v>
      </c>
      <c r="E30" s="84" t="s">
        <v>15</v>
      </c>
      <c r="F30" s="84"/>
      <c r="G30" s="84" t="s">
        <v>52</v>
      </c>
    </row>
    <row r="31" spans="1:7" ht="12.75">
      <c r="A31" s="61" t="s">
        <v>58</v>
      </c>
      <c r="B31" s="61"/>
      <c r="C31" s="84">
        <f t="shared" si="2"/>
        <v>5</v>
      </c>
      <c r="D31" s="84" t="s">
        <v>52</v>
      </c>
      <c r="E31" s="84" t="s">
        <v>15</v>
      </c>
      <c r="F31" s="84"/>
      <c r="G31" s="84">
        <f t="shared" si="1"/>
        <v>5</v>
      </c>
    </row>
    <row r="32" spans="1:7" ht="12.75">
      <c r="A32" s="61" t="s">
        <v>59</v>
      </c>
      <c r="B32" s="61"/>
      <c r="C32" s="84" t="s">
        <v>52</v>
      </c>
      <c r="D32" s="84" t="s">
        <v>15</v>
      </c>
      <c r="E32" s="84" t="s">
        <v>15</v>
      </c>
      <c r="F32" s="84"/>
      <c r="G32" s="84" t="s">
        <v>52</v>
      </c>
    </row>
    <row r="33" spans="1:7" ht="12.75">
      <c r="A33" s="61" t="s">
        <v>60</v>
      </c>
      <c r="B33" s="61"/>
      <c r="C33" s="84">
        <f t="shared" si="2"/>
        <v>9</v>
      </c>
      <c r="D33" s="84" t="s">
        <v>52</v>
      </c>
      <c r="E33" s="84" t="s">
        <v>52</v>
      </c>
      <c r="F33" s="84"/>
      <c r="G33" s="84">
        <f t="shared" si="1"/>
        <v>9</v>
      </c>
    </row>
    <row r="34" spans="1:7" ht="12.75">
      <c r="A34" s="61" t="s">
        <v>61</v>
      </c>
      <c r="B34" s="61"/>
      <c r="C34" s="84">
        <f t="shared" si="2"/>
        <v>5</v>
      </c>
      <c r="D34" s="84">
        <f>SUM(D12,D23)</f>
        <v>5</v>
      </c>
      <c r="E34" s="84" t="s">
        <v>15</v>
      </c>
      <c r="F34" s="84"/>
      <c r="G34" s="84">
        <f t="shared" si="1"/>
        <v>10</v>
      </c>
    </row>
    <row r="35" spans="1:7" ht="12.75">
      <c r="A35" s="61" t="s">
        <v>62</v>
      </c>
      <c r="B35" s="61"/>
      <c r="C35" s="84">
        <f t="shared" si="2"/>
        <v>7</v>
      </c>
      <c r="D35" s="84" t="s">
        <v>15</v>
      </c>
      <c r="E35" s="84" t="s">
        <v>15</v>
      </c>
      <c r="F35" s="84"/>
      <c r="G35" s="84">
        <f t="shared" si="1"/>
        <v>7</v>
      </c>
    </row>
    <row r="36" spans="1:7" ht="12.75">
      <c r="A36" s="60" t="s">
        <v>63</v>
      </c>
      <c r="B36" s="60"/>
      <c r="C36" s="84">
        <f t="shared" si="2"/>
        <v>15</v>
      </c>
      <c r="D36" s="84" t="s">
        <v>15</v>
      </c>
      <c r="E36" s="84">
        <f>SUM(E14,E25)</f>
        <v>5</v>
      </c>
      <c r="F36" s="84"/>
      <c r="G36" s="84">
        <f t="shared" si="1"/>
        <v>20</v>
      </c>
    </row>
    <row r="37" spans="1:7" ht="12.75">
      <c r="A37" s="63" t="s">
        <v>113</v>
      </c>
      <c r="B37" s="63"/>
      <c r="C37" s="86">
        <f t="shared" si="2"/>
        <v>62</v>
      </c>
      <c r="D37" s="86">
        <f>SUM(D15,D26)</f>
        <v>11</v>
      </c>
      <c r="E37" s="86">
        <f>SUM(E15,E26)</f>
        <v>11</v>
      </c>
      <c r="F37" s="86"/>
      <c r="G37" s="86">
        <f t="shared" si="1"/>
        <v>84</v>
      </c>
    </row>
    <row r="38" spans="1:12" ht="25.5" customHeight="1">
      <c r="A38" s="7"/>
      <c r="B38" s="7"/>
      <c r="C38" s="42"/>
      <c r="D38" s="16"/>
      <c r="E38" s="15"/>
      <c r="F38" s="14"/>
      <c r="G38" s="14"/>
      <c r="H38" s="15"/>
      <c r="I38" s="14"/>
      <c r="J38" s="16"/>
      <c r="K38" s="15"/>
      <c r="L38" s="15"/>
    </row>
    <row r="39" spans="1:12" ht="82.5" customHeight="1">
      <c r="A39" s="138" t="s">
        <v>1</v>
      </c>
      <c r="B39" s="138"/>
      <c r="C39" s="138"/>
      <c r="D39" s="138"/>
      <c r="E39" s="138"/>
      <c r="F39" s="138"/>
      <c r="G39" s="138"/>
      <c r="H39" s="138"/>
      <c r="I39" s="36"/>
      <c r="J39" s="36"/>
      <c r="K39" s="36"/>
      <c r="L39" s="36"/>
    </row>
  </sheetData>
  <mergeCells count="3">
    <mergeCell ref="A3:G3"/>
    <mergeCell ref="A39:H39"/>
    <mergeCell ref="A1:H1"/>
  </mergeCells>
  <printOptions/>
  <pageMargins left="0.7874015748031497" right="0.3937007874015748" top="0.984251968503937" bottom="0.984251968503937" header="0.5118110236220472" footer="0.5118110236220472"/>
  <pageSetup firstPageNumber="33" useFirstPageNumber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A2" sqref="A2"/>
    </sheetView>
  </sheetViews>
  <sheetFormatPr defaultColWidth="9.140625" defaultRowHeight="12.75"/>
  <cols>
    <col min="1" max="1" width="17.421875" style="0" customWidth="1"/>
    <col min="2" max="10" width="8.28125" style="0" customWidth="1"/>
  </cols>
  <sheetData>
    <row r="1" spans="1:10" ht="27" customHeight="1">
      <c r="A1" s="139" t="s">
        <v>108</v>
      </c>
      <c r="B1" s="140"/>
      <c r="C1" s="140"/>
      <c r="D1" s="140"/>
      <c r="E1" s="140"/>
      <c r="F1" s="140"/>
      <c r="G1" s="140"/>
      <c r="H1" s="141"/>
      <c r="I1" s="141"/>
      <c r="J1" s="141"/>
    </row>
    <row r="2" spans="1:10" ht="7.5" customHeight="1">
      <c r="A2" s="17"/>
      <c r="B2" s="18"/>
      <c r="C2" s="18"/>
      <c r="D2" s="18"/>
      <c r="E2" s="18"/>
      <c r="F2" s="18"/>
      <c r="G2" s="18"/>
      <c r="H2" s="18"/>
      <c r="I2" s="18"/>
      <c r="J2" s="22"/>
    </row>
    <row r="3" spans="1:9" ht="28.5" customHeight="1">
      <c r="A3" s="163" t="s">
        <v>101</v>
      </c>
      <c r="B3" s="164"/>
      <c r="C3" s="164"/>
      <c r="D3" s="164"/>
      <c r="E3" s="164"/>
      <c r="F3" s="164"/>
      <c r="G3" s="164"/>
      <c r="H3" s="164"/>
      <c r="I3" s="82"/>
    </row>
    <row r="4" spans="1:9" s="22" customFormat="1" ht="38.25" customHeight="1">
      <c r="A4" s="9" t="s">
        <v>88</v>
      </c>
      <c r="B4" s="182" t="s">
        <v>87</v>
      </c>
      <c r="C4" s="182" t="s">
        <v>77</v>
      </c>
      <c r="D4" s="182" t="s">
        <v>83</v>
      </c>
      <c r="E4" s="182" t="s">
        <v>82</v>
      </c>
      <c r="F4" s="182" t="s">
        <v>117</v>
      </c>
      <c r="G4" s="182" t="s">
        <v>115</v>
      </c>
      <c r="H4" s="182" t="s">
        <v>111</v>
      </c>
      <c r="I4" s="182" t="s">
        <v>86</v>
      </c>
    </row>
    <row r="5" spans="1:10" ht="18.75" customHeight="1">
      <c r="A5" s="46" t="s">
        <v>8</v>
      </c>
      <c r="B5" s="52">
        <f>SUM(B6:B8)</f>
        <v>4656</v>
      </c>
      <c r="C5" s="66">
        <f>SUM(C6:C8)</f>
        <v>629</v>
      </c>
      <c r="D5" s="66">
        <f>SUM(D6:D8)</f>
        <v>45</v>
      </c>
      <c r="E5" s="66">
        <f>SUM(E6:E8)</f>
        <v>58</v>
      </c>
      <c r="F5" s="66" t="s">
        <v>52</v>
      </c>
      <c r="G5" s="66" t="s">
        <v>52</v>
      </c>
      <c r="H5" s="66" t="s">
        <v>15</v>
      </c>
      <c r="I5" s="66">
        <f>SUM(I6:I8)</f>
        <v>5388</v>
      </c>
      <c r="J5" s="87"/>
    </row>
    <row r="6" spans="1:10" ht="12.75" customHeight="1">
      <c r="A6" s="43" t="s">
        <v>114</v>
      </c>
      <c r="B6" s="124">
        <v>4084</v>
      </c>
      <c r="C6" s="124">
        <v>482</v>
      </c>
      <c r="D6" s="124">
        <v>45</v>
      </c>
      <c r="E6" s="124">
        <v>55</v>
      </c>
      <c r="F6" s="84" t="s">
        <v>52</v>
      </c>
      <c r="G6" s="84" t="s">
        <v>52</v>
      </c>
      <c r="H6" s="84" t="s">
        <v>15</v>
      </c>
      <c r="I6" s="96">
        <f>SUM(B6:H6)</f>
        <v>4666</v>
      </c>
      <c r="J6" s="87"/>
    </row>
    <row r="7" spans="1:10" ht="12.75" customHeight="1">
      <c r="A7" s="34" t="s">
        <v>64</v>
      </c>
      <c r="B7" s="124">
        <v>343</v>
      </c>
      <c r="C7" s="124">
        <v>101</v>
      </c>
      <c r="D7" s="124" t="s">
        <v>52</v>
      </c>
      <c r="E7" s="124">
        <v>3</v>
      </c>
      <c r="F7" s="84" t="s">
        <v>52</v>
      </c>
      <c r="G7" s="84" t="s">
        <v>52</v>
      </c>
      <c r="H7" s="84" t="s">
        <v>15</v>
      </c>
      <c r="I7" s="96">
        <f>SUM(B7:H7)</f>
        <v>447</v>
      </c>
      <c r="J7" s="87"/>
    </row>
    <row r="8" spans="1:10" ht="12.75" customHeight="1">
      <c r="A8" s="33" t="s">
        <v>65</v>
      </c>
      <c r="B8" s="124">
        <v>229</v>
      </c>
      <c r="C8" s="124">
        <v>46</v>
      </c>
      <c r="D8" s="124" t="s">
        <v>52</v>
      </c>
      <c r="E8" s="124" t="s">
        <v>52</v>
      </c>
      <c r="F8" s="84" t="s">
        <v>15</v>
      </c>
      <c r="G8" s="84" t="s">
        <v>15</v>
      </c>
      <c r="H8" s="84" t="s">
        <v>15</v>
      </c>
      <c r="I8" s="96">
        <f>SUM(B8:H8)</f>
        <v>275</v>
      </c>
      <c r="J8" s="87"/>
    </row>
    <row r="9" spans="1:10" ht="16.5" customHeight="1">
      <c r="A9" s="46" t="s">
        <v>9</v>
      </c>
      <c r="B9" s="52">
        <f>SUM(B10:B12)</f>
        <v>6459</v>
      </c>
      <c r="C9" s="66">
        <f>SUM(C10:C12)</f>
        <v>814</v>
      </c>
      <c r="D9" s="66">
        <f>SUM(D10:D12)</f>
        <v>70</v>
      </c>
      <c r="E9" s="66">
        <f>SUM(E10:E12)</f>
        <v>68</v>
      </c>
      <c r="F9" s="66" t="s">
        <v>52</v>
      </c>
      <c r="G9" s="66" t="s">
        <v>15</v>
      </c>
      <c r="H9" s="66" t="s">
        <v>52</v>
      </c>
      <c r="I9" s="66">
        <f>SUM(I10:I12)</f>
        <v>7411</v>
      </c>
      <c r="J9" s="87"/>
    </row>
    <row r="10" spans="1:10" ht="12.75" customHeight="1">
      <c r="A10" s="43" t="s">
        <v>114</v>
      </c>
      <c r="B10" s="124">
        <v>5869</v>
      </c>
      <c r="C10" s="124">
        <v>639</v>
      </c>
      <c r="D10" s="124">
        <v>59</v>
      </c>
      <c r="E10" s="124">
        <v>60</v>
      </c>
      <c r="F10" s="84" t="s">
        <v>15</v>
      </c>
      <c r="G10" s="84" t="s">
        <v>15</v>
      </c>
      <c r="H10" s="84" t="s">
        <v>52</v>
      </c>
      <c r="I10" s="96">
        <f>SUM(B10:H10)</f>
        <v>6627</v>
      </c>
      <c r="J10" s="87"/>
    </row>
    <row r="11" spans="1:10" ht="12.75" customHeight="1">
      <c r="A11" s="34" t="s">
        <v>64</v>
      </c>
      <c r="B11" s="124">
        <v>365</v>
      </c>
      <c r="C11" s="124">
        <v>97</v>
      </c>
      <c r="D11" s="124">
        <v>7</v>
      </c>
      <c r="E11" s="124">
        <v>5</v>
      </c>
      <c r="F11" s="84" t="s">
        <v>52</v>
      </c>
      <c r="G11" s="84" t="s">
        <v>15</v>
      </c>
      <c r="H11" s="84" t="s">
        <v>15</v>
      </c>
      <c r="I11" s="96">
        <f>SUM(B11:H11)</f>
        <v>474</v>
      </c>
      <c r="J11" s="87"/>
    </row>
    <row r="12" spans="1:10" ht="12.75" customHeight="1">
      <c r="A12" s="33" t="s">
        <v>65</v>
      </c>
      <c r="B12" s="124">
        <v>225</v>
      </c>
      <c r="C12" s="124">
        <v>78</v>
      </c>
      <c r="D12" s="124">
        <v>4</v>
      </c>
      <c r="E12" s="124">
        <v>3</v>
      </c>
      <c r="F12" s="84" t="s">
        <v>15</v>
      </c>
      <c r="G12" s="84" t="s">
        <v>15</v>
      </c>
      <c r="H12" s="84" t="s">
        <v>15</v>
      </c>
      <c r="I12" s="96">
        <f>SUM(B12:H12)</f>
        <v>310</v>
      </c>
      <c r="J12" s="87"/>
    </row>
    <row r="13" spans="1:10" ht="16.5" customHeight="1">
      <c r="A13" s="54" t="s">
        <v>7</v>
      </c>
      <c r="B13" s="47">
        <f aca="true" t="shared" si="0" ref="B13:E14">SUM(B5+B9)</f>
        <v>11115</v>
      </c>
      <c r="C13" s="91">
        <f t="shared" si="0"/>
        <v>1443</v>
      </c>
      <c r="D13" s="91">
        <f t="shared" si="0"/>
        <v>115</v>
      </c>
      <c r="E13" s="91">
        <f t="shared" si="0"/>
        <v>126</v>
      </c>
      <c r="F13" s="66" t="s">
        <v>52</v>
      </c>
      <c r="G13" s="66" t="s">
        <v>52</v>
      </c>
      <c r="H13" s="66" t="s">
        <v>52</v>
      </c>
      <c r="I13" s="91">
        <f>SUM(I5+I9)</f>
        <v>12799</v>
      </c>
      <c r="J13" s="87"/>
    </row>
    <row r="14" spans="1:10" ht="12.75" customHeight="1">
      <c r="A14" s="43" t="s">
        <v>114</v>
      </c>
      <c r="B14" s="125">
        <f t="shared" si="0"/>
        <v>9953</v>
      </c>
      <c r="C14" s="125">
        <f t="shared" si="0"/>
        <v>1121</v>
      </c>
      <c r="D14" s="125">
        <f t="shared" si="0"/>
        <v>104</v>
      </c>
      <c r="E14" s="125">
        <f t="shared" si="0"/>
        <v>115</v>
      </c>
      <c r="F14" s="84" t="s">
        <v>52</v>
      </c>
      <c r="G14" s="84" t="s">
        <v>52</v>
      </c>
      <c r="H14" s="84" t="s">
        <v>52</v>
      </c>
      <c r="I14" s="125">
        <f>SUM(I6+I10)</f>
        <v>11293</v>
      </c>
      <c r="J14" s="87"/>
    </row>
    <row r="15" spans="1:10" ht="12.75" customHeight="1">
      <c r="A15" s="34" t="s">
        <v>64</v>
      </c>
      <c r="B15" s="125">
        <f>SUM(B7+B11)</f>
        <v>708</v>
      </c>
      <c r="C15" s="125">
        <f>SUM(C7+C11)</f>
        <v>198</v>
      </c>
      <c r="D15" s="125">
        <f>SUM(D7,D11)</f>
        <v>7</v>
      </c>
      <c r="E15" s="125">
        <f>SUM(E7,E11)</f>
        <v>8</v>
      </c>
      <c r="F15" s="84" t="s">
        <v>52</v>
      </c>
      <c r="G15" s="84" t="s">
        <v>52</v>
      </c>
      <c r="H15" s="84" t="s">
        <v>15</v>
      </c>
      <c r="I15" s="125">
        <f>SUM(I7+I11)</f>
        <v>921</v>
      </c>
      <c r="J15" s="87"/>
    </row>
    <row r="16" spans="1:9" ht="12.75" customHeight="1">
      <c r="A16" s="92" t="s">
        <v>65</v>
      </c>
      <c r="B16" s="93">
        <f>SUM(B8+B12)</f>
        <v>454</v>
      </c>
      <c r="C16" s="93">
        <f>SUM(C8+C12)</f>
        <v>124</v>
      </c>
      <c r="D16" s="93">
        <f>SUM(D8,D12)</f>
        <v>4</v>
      </c>
      <c r="E16" s="93">
        <f>SUM(E8,E12)</f>
        <v>3</v>
      </c>
      <c r="F16" s="86" t="s">
        <v>15</v>
      </c>
      <c r="G16" s="86" t="s">
        <v>15</v>
      </c>
      <c r="H16" s="86" t="s">
        <v>15</v>
      </c>
      <c r="I16" s="8">
        <f>SUM(I8+I12)</f>
        <v>585</v>
      </c>
    </row>
    <row r="17" spans="1:10" ht="24" customHeight="1">
      <c r="A17" s="7"/>
      <c r="B17" s="103"/>
      <c r="C17" s="23"/>
      <c r="D17" s="23"/>
      <c r="E17" s="23"/>
      <c r="F17" s="23"/>
      <c r="G17" s="23"/>
      <c r="H17" s="23"/>
      <c r="I17" s="23"/>
      <c r="J17" s="23"/>
    </row>
    <row r="18" spans="1:10" ht="93" customHeight="1">
      <c r="A18" s="169" t="s">
        <v>2</v>
      </c>
      <c r="B18" s="169"/>
      <c r="C18" s="169"/>
      <c r="D18" s="169"/>
      <c r="E18" s="169"/>
      <c r="F18" s="169"/>
      <c r="G18" s="169"/>
      <c r="H18" s="142"/>
      <c r="I18" s="142"/>
      <c r="J18" s="142"/>
    </row>
    <row r="19" s="1" customFormat="1" ht="12.75" customHeight="1"/>
    <row r="22" spans="1:15" ht="28.5" customHeight="1">
      <c r="A22" s="136" t="s">
        <v>109</v>
      </c>
      <c r="B22" s="141"/>
      <c r="C22" s="141"/>
      <c r="D22" s="141"/>
      <c r="E22" s="141"/>
      <c r="F22" s="141"/>
      <c r="G22" s="141"/>
      <c r="H22" s="141"/>
      <c r="I22" s="141"/>
      <c r="J22" s="141"/>
      <c r="K22" s="59"/>
      <c r="L22" s="59"/>
      <c r="M22" s="59"/>
      <c r="N22" s="59"/>
      <c r="O22" s="59"/>
    </row>
    <row r="23" spans="1:15" ht="7.5" customHeight="1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59"/>
      <c r="L23" s="59"/>
      <c r="M23" s="59"/>
      <c r="N23" s="59"/>
      <c r="O23" s="59"/>
    </row>
    <row r="24" spans="1:15" ht="27" customHeight="1">
      <c r="A24" s="162" t="s">
        <v>102</v>
      </c>
      <c r="B24" s="163"/>
      <c r="C24" s="163"/>
      <c r="D24" s="163"/>
      <c r="E24" s="163"/>
      <c r="F24" s="163"/>
      <c r="G24" s="163"/>
      <c r="H24" s="164"/>
      <c r="I24" s="164"/>
      <c r="J24" s="161"/>
      <c r="K24" s="59"/>
      <c r="L24" s="59"/>
      <c r="M24" s="59"/>
      <c r="N24" s="59"/>
      <c r="O24" s="59"/>
    </row>
    <row r="25" spans="1:15" ht="36.75" customHeight="1">
      <c r="A25" s="9" t="s">
        <v>21</v>
      </c>
      <c r="B25" s="182" t="s">
        <v>79</v>
      </c>
      <c r="C25" s="182" t="s">
        <v>51</v>
      </c>
      <c r="D25" s="182" t="s">
        <v>77</v>
      </c>
      <c r="E25" s="182" t="s">
        <v>18</v>
      </c>
      <c r="F25" s="182" t="s">
        <v>48</v>
      </c>
      <c r="G25" s="182" t="s">
        <v>19</v>
      </c>
      <c r="H25" s="182" t="s">
        <v>66</v>
      </c>
      <c r="I25" s="182" t="s">
        <v>104</v>
      </c>
      <c r="J25" s="182" t="s">
        <v>50</v>
      </c>
      <c r="K25" s="59"/>
      <c r="L25" s="59"/>
      <c r="M25" s="59"/>
      <c r="N25" s="59"/>
      <c r="O25" s="59"/>
    </row>
    <row r="26" spans="1:15" ht="18" customHeight="1">
      <c r="A26" s="79" t="s">
        <v>6</v>
      </c>
      <c r="B26" s="52">
        <f>SUM(B27:B28)</f>
        <v>2698</v>
      </c>
      <c r="C26" s="66" t="s">
        <v>52</v>
      </c>
      <c r="D26" s="66">
        <f>SUM(D27:D28)</f>
        <v>538</v>
      </c>
      <c r="E26" s="66">
        <f>SUM(E27:E28)</f>
        <v>47</v>
      </c>
      <c r="F26" s="66" t="s">
        <v>15</v>
      </c>
      <c r="G26" s="66">
        <f>SUM(G27:G28)</f>
        <v>91</v>
      </c>
      <c r="H26" s="66" t="s">
        <v>52</v>
      </c>
      <c r="I26" s="66">
        <f>SUM(I27:I28)</f>
        <v>2369</v>
      </c>
      <c r="J26" s="66">
        <f>SUM(J27:J28)</f>
        <v>5743</v>
      </c>
      <c r="K26" s="59"/>
      <c r="L26" s="59"/>
      <c r="M26" s="59"/>
      <c r="N26" s="59"/>
      <c r="O26" s="59"/>
    </row>
    <row r="27" spans="1:15" ht="12" customHeight="1">
      <c r="A27" s="50" t="s">
        <v>24</v>
      </c>
      <c r="B27" s="23">
        <v>1304</v>
      </c>
      <c r="C27" s="84" t="s">
        <v>52</v>
      </c>
      <c r="D27" s="125">
        <v>265</v>
      </c>
      <c r="E27" s="125">
        <v>30</v>
      </c>
      <c r="F27" s="84" t="s">
        <v>15</v>
      </c>
      <c r="G27" s="125">
        <v>54</v>
      </c>
      <c r="H27" s="84" t="s">
        <v>52</v>
      </c>
      <c r="I27" s="125">
        <v>1138</v>
      </c>
      <c r="J27" s="125">
        <f>SUM(B27:I27)</f>
        <v>2791</v>
      </c>
      <c r="K27" s="59"/>
      <c r="L27" s="59"/>
      <c r="M27" s="59"/>
      <c r="N27" s="59"/>
      <c r="O27" s="59"/>
    </row>
    <row r="28" spans="1:15" ht="12.75">
      <c r="A28" s="50" t="s">
        <v>23</v>
      </c>
      <c r="B28" s="23">
        <v>1394</v>
      </c>
      <c r="C28" s="84" t="s">
        <v>52</v>
      </c>
      <c r="D28" s="125">
        <v>273</v>
      </c>
      <c r="E28" s="125">
        <v>17</v>
      </c>
      <c r="F28" s="84" t="s">
        <v>15</v>
      </c>
      <c r="G28" s="125">
        <v>37</v>
      </c>
      <c r="H28" s="84" t="s">
        <v>52</v>
      </c>
      <c r="I28" s="125">
        <v>1231</v>
      </c>
      <c r="J28" s="125">
        <f>SUM(B28:I28)</f>
        <v>2952</v>
      </c>
      <c r="K28" s="59"/>
      <c r="L28" s="59"/>
      <c r="M28" s="59"/>
      <c r="N28" s="59"/>
      <c r="O28" s="59"/>
    </row>
    <row r="29" spans="1:15" ht="18" customHeight="1">
      <c r="A29" s="80" t="s">
        <v>5</v>
      </c>
      <c r="B29" s="47">
        <f aca="true" t="shared" si="1" ref="B29:I29">SUM(B30:B31)</f>
        <v>541</v>
      </c>
      <c r="C29" s="91">
        <f t="shared" si="1"/>
        <v>11</v>
      </c>
      <c r="D29" s="91">
        <f t="shared" si="1"/>
        <v>898</v>
      </c>
      <c r="E29" s="91">
        <f t="shared" si="1"/>
        <v>200</v>
      </c>
      <c r="F29" s="91">
        <f>SUM(F30:F31)</f>
        <v>7</v>
      </c>
      <c r="G29" s="91">
        <f t="shared" si="1"/>
        <v>14</v>
      </c>
      <c r="H29" s="91">
        <f t="shared" si="1"/>
        <v>13</v>
      </c>
      <c r="I29" s="91">
        <f t="shared" si="1"/>
        <v>657</v>
      </c>
      <c r="J29" s="91">
        <f>SUM(J30:J31)</f>
        <v>2341</v>
      </c>
      <c r="K29" s="59"/>
      <c r="L29" s="59"/>
      <c r="M29" s="59"/>
      <c r="N29" s="59"/>
      <c r="O29" s="59"/>
    </row>
    <row r="30" spans="1:15" ht="12.75" customHeight="1">
      <c r="A30" s="50" t="s">
        <v>24</v>
      </c>
      <c r="B30" s="16">
        <v>312</v>
      </c>
      <c r="C30" s="84">
        <v>8</v>
      </c>
      <c r="D30" s="84">
        <v>557</v>
      </c>
      <c r="E30" s="84">
        <v>122</v>
      </c>
      <c r="F30" s="84">
        <v>4</v>
      </c>
      <c r="G30" s="84">
        <v>8</v>
      </c>
      <c r="H30" s="84">
        <f>1+1+0+2</f>
        <v>4</v>
      </c>
      <c r="I30" s="84">
        <v>362</v>
      </c>
      <c r="J30" s="84">
        <f>SUM(B30:I30)</f>
        <v>1377</v>
      </c>
      <c r="K30" s="59"/>
      <c r="L30" s="59"/>
      <c r="M30" s="59"/>
      <c r="N30" s="59"/>
      <c r="O30" s="59"/>
    </row>
    <row r="31" spans="1:15" ht="12.75" customHeight="1">
      <c r="A31" s="51" t="s">
        <v>23</v>
      </c>
      <c r="B31" s="8">
        <v>229</v>
      </c>
      <c r="C31" s="86">
        <v>3</v>
      </c>
      <c r="D31" s="93">
        <v>341</v>
      </c>
      <c r="E31" s="93">
        <v>78</v>
      </c>
      <c r="F31" s="93">
        <v>3</v>
      </c>
      <c r="G31" s="93">
        <v>6</v>
      </c>
      <c r="H31" s="93">
        <f>1+1+1+6</f>
        <v>9</v>
      </c>
      <c r="I31" s="8">
        <v>295</v>
      </c>
      <c r="J31" s="42">
        <f>SUM(B31:I31)</f>
        <v>964</v>
      </c>
      <c r="K31" s="59"/>
      <c r="L31" s="59"/>
      <c r="M31" s="59"/>
      <c r="N31" s="59"/>
      <c r="O31" s="59"/>
    </row>
    <row r="32" spans="1:15" ht="24" customHeight="1">
      <c r="A32" s="53"/>
      <c r="B32" s="53"/>
      <c r="C32" s="27"/>
      <c r="H32" s="15"/>
      <c r="I32" s="15"/>
      <c r="J32" s="23"/>
      <c r="K32" s="59"/>
      <c r="L32" s="59"/>
      <c r="M32" s="59"/>
      <c r="N32" s="59"/>
      <c r="O32" s="59"/>
    </row>
    <row r="33" spans="1:10" ht="48" customHeight="1">
      <c r="A33" s="169" t="s">
        <v>132</v>
      </c>
      <c r="B33" s="169"/>
      <c r="C33" s="169"/>
      <c r="D33" s="169"/>
      <c r="E33" s="169"/>
      <c r="F33" s="169"/>
      <c r="G33" s="169"/>
      <c r="H33" s="152"/>
      <c r="I33" s="152"/>
      <c r="J33" s="152"/>
    </row>
  </sheetData>
  <mergeCells count="6">
    <mergeCell ref="A24:J24"/>
    <mergeCell ref="A33:J33"/>
    <mergeCell ref="A1:J1"/>
    <mergeCell ref="A18:J18"/>
    <mergeCell ref="A22:J22"/>
    <mergeCell ref="A3:H3"/>
  </mergeCells>
  <printOptions/>
  <pageMargins left="0.7874015748031497" right="0.3937007874015748" top="0.984251968503937" bottom="0.984251968503937" header="0.5118110236220472" footer="0.5118110236220472"/>
  <pageSetup firstPageNumber="33" useFirstPageNumber="1" horizontalDpi="600" verticalDpi="600" orientation="portrait" paperSize="9" r:id="rId4"/>
  <drawing r:id="rId3"/>
  <legacyDrawing r:id="rId2"/>
  <oleObjects>
    <oleObject progId="Photoshop.Image.6" shapeId="12954354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workbookViewId="0" topLeftCell="A1">
      <selection activeCell="A2" sqref="A2"/>
    </sheetView>
  </sheetViews>
  <sheetFormatPr defaultColWidth="9.140625" defaultRowHeight="12.75"/>
  <cols>
    <col min="1" max="1" width="9.7109375" style="0" customWidth="1"/>
    <col min="2" max="2" width="7.7109375" style="0" customWidth="1"/>
    <col min="3" max="3" width="8.57421875" style="0" customWidth="1"/>
    <col min="4" max="4" width="7.7109375" style="0" customWidth="1"/>
    <col min="5" max="5" width="0.9921875" style="0" customWidth="1"/>
    <col min="6" max="6" width="7.00390625" style="0" customWidth="1"/>
    <col min="7" max="7" width="6.8515625" style="0" customWidth="1"/>
    <col min="8" max="8" width="5.8515625" style="0" customWidth="1"/>
    <col min="9" max="9" width="0.9921875" style="0" customWidth="1"/>
    <col min="10" max="10" width="7.00390625" style="0" customWidth="1"/>
    <col min="11" max="12" width="5.8515625" style="0" customWidth="1"/>
    <col min="13" max="13" width="1.421875" style="0" customWidth="1"/>
    <col min="14" max="14" width="7.00390625" style="0" customWidth="1"/>
    <col min="15" max="16" width="5.8515625" style="0" customWidth="1"/>
  </cols>
  <sheetData>
    <row r="1" spans="1:23" ht="27" customHeight="1">
      <c r="A1" s="136" t="s">
        <v>116</v>
      </c>
      <c r="B1" s="136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 ht="7.5" customHeight="1">
      <c r="A2" s="17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27" customHeight="1">
      <c r="A3" s="162" t="s">
        <v>103</v>
      </c>
      <c r="B3" s="162"/>
      <c r="C3" s="163"/>
      <c r="D3" s="163"/>
      <c r="E3" s="163"/>
      <c r="F3" s="163"/>
      <c r="G3" s="163"/>
      <c r="H3" s="163"/>
      <c r="I3" s="163"/>
      <c r="J3" s="163"/>
      <c r="K3" s="161"/>
      <c r="L3" s="161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1" ht="27.75" customHeight="1">
      <c r="A4" s="9" t="s">
        <v>21</v>
      </c>
      <c r="B4" s="9"/>
      <c r="C4" s="53"/>
      <c r="D4" s="180" t="s">
        <v>72</v>
      </c>
      <c r="E4" s="181"/>
      <c r="F4" s="180" t="s">
        <v>73</v>
      </c>
      <c r="G4" s="180" t="s">
        <v>66</v>
      </c>
      <c r="H4" s="180" t="s">
        <v>74</v>
      </c>
      <c r="I4" s="180"/>
      <c r="J4" s="180" t="s">
        <v>105</v>
      </c>
      <c r="K4" s="180" t="s">
        <v>50</v>
      </c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1" ht="18" customHeight="1">
      <c r="A5" s="146" t="s">
        <v>6</v>
      </c>
      <c r="B5" s="146"/>
      <c r="D5" s="66">
        <f>SUM(D6:D7)</f>
        <v>3</v>
      </c>
      <c r="E5" s="66">
        <f>SUM(E6:E7)</f>
        <v>0</v>
      </c>
      <c r="F5" s="66" t="s">
        <v>52</v>
      </c>
      <c r="G5" s="66" t="s">
        <v>15</v>
      </c>
      <c r="H5" s="66" t="s">
        <v>52</v>
      </c>
      <c r="I5" s="84"/>
      <c r="J5" s="52">
        <f>SUM(J6:J7)</f>
        <v>18</v>
      </c>
      <c r="K5" s="52">
        <f>SUM(K6:K7)</f>
        <v>21</v>
      </c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1" ht="12" customHeight="1">
      <c r="A6" s="50" t="s">
        <v>24</v>
      </c>
      <c r="B6" s="50"/>
      <c r="D6" s="84" t="s">
        <v>52</v>
      </c>
      <c r="E6" s="129"/>
      <c r="F6" s="84" t="s">
        <v>52</v>
      </c>
      <c r="G6" s="84" t="s">
        <v>15</v>
      </c>
      <c r="H6" s="84" t="s">
        <v>52</v>
      </c>
      <c r="I6" s="84"/>
      <c r="J6" s="23">
        <v>6</v>
      </c>
      <c r="K6" s="23">
        <f>SUM(D6:J6)</f>
        <v>6</v>
      </c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1" ht="12.75">
      <c r="A7" s="50" t="s">
        <v>23</v>
      </c>
      <c r="B7" s="50"/>
      <c r="D7" s="125">
        <f>1+2</f>
        <v>3</v>
      </c>
      <c r="E7" s="129"/>
      <c r="F7" s="84" t="s">
        <v>15</v>
      </c>
      <c r="G7" s="84" t="s">
        <v>15</v>
      </c>
      <c r="H7" s="84" t="s">
        <v>15</v>
      </c>
      <c r="I7" s="84"/>
      <c r="J7" s="23">
        <v>12</v>
      </c>
      <c r="K7" s="23">
        <f>SUM(D7:J7)</f>
        <v>15</v>
      </c>
      <c r="L7" s="59"/>
      <c r="M7" s="59"/>
      <c r="N7" s="59"/>
      <c r="O7" s="59"/>
      <c r="P7" s="59"/>
      <c r="Q7" s="59"/>
      <c r="R7" s="59"/>
      <c r="S7" s="59"/>
      <c r="T7" s="59"/>
      <c r="U7" s="59"/>
    </row>
    <row r="8" spans="1:21" ht="18" customHeight="1">
      <c r="A8" s="145" t="s">
        <v>5</v>
      </c>
      <c r="B8" s="145"/>
      <c r="D8" s="91">
        <f>SUM(D9:D10)</f>
        <v>184</v>
      </c>
      <c r="E8" s="91">
        <f>SUM(E9:E10)</f>
        <v>0</v>
      </c>
      <c r="F8" s="66" t="s">
        <v>15</v>
      </c>
      <c r="G8" s="66" t="s">
        <v>52</v>
      </c>
      <c r="H8" s="91">
        <f>SUM(H9:H10)</f>
        <v>20</v>
      </c>
      <c r="I8" s="91">
        <f>SUM(I9:I10)</f>
        <v>0</v>
      </c>
      <c r="J8" s="47">
        <f>SUM(J9:J10)</f>
        <v>88</v>
      </c>
      <c r="K8" s="47">
        <f>SUM(K9:K10)</f>
        <v>292</v>
      </c>
      <c r="L8" s="59"/>
      <c r="M8" s="59"/>
      <c r="N8" s="59"/>
      <c r="O8" s="59"/>
      <c r="P8" s="59"/>
      <c r="Q8" s="59"/>
      <c r="R8" s="59"/>
      <c r="S8" s="59"/>
      <c r="T8" s="59"/>
      <c r="U8" s="59"/>
    </row>
    <row r="9" spans="1:21" ht="12.75" customHeight="1">
      <c r="A9" s="50" t="s">
        <v>24</v>
      </c>
      <c r="B9" s="50"/>
      <c r="D9" s="84">
        <f>125+5</f>
        <v>130</v>
      </c>
      <c r="E9" s="129"/>
      <c r="F9" s="130" t="s">
        <v>15</v>
      </c>
      <c r="G9" s="84" t="s">
        <v>52</v>
      </c>
      <c r="H9" s="84">
        <v>17</v>
      </c>
      <c r="I9" s="84"/>
      <c r="J9" s="16">
        <v>63</v>
      </c>
      <c r="K9" s="16">
        <f>SUM(D9:J9)</f>
        <v>210</v>
      </c>
      <c r="L9" s="59"/>
      <c r="M9" s="59"/>
      <c r="N9" s="59"/>
      <c r="O9" s="59"/>
      <c r="P9" s="59"/>
      <c r="Q9" s="59"/>
      <c r="R9" s="59"/>
      <c r="S9" s="59"/>
      <c r="T9" s="59"/>
      <c r="U9" s="59"/>
    </row>
    <row r="10" spans="1:21" ht="12.75" customHeight="1">
      <c r="A10" s="51" t="s">
        <v>23</v>
      </c>
      <c r="B10" s="51"/>
      <c r="D10" s="93">
        <f>45+9</f>
        <v>54</v>
      </c>
      <c r="E10" s="131"/>
      <c r="F10" s="132" t="s">
        <v>15</v>
      </c>
      <c r="G10" s="86" t="s">
        <v>15</v>
      </c>
      <c r="H10" s="93">
        <v>3</v>
      </c>
      <c r="I10" s="86"/>
      <c r="J10" s="8">
        <v>25</v>
      </c>
      <c r="K10" s="42">
        <f>SUM(D10:J10)</f>
        <v>82</v>
      </c>
      <c r="L10" s="59"/>
      <c r="M10" s="59"/>
      <c r="N10" s="59"/>
      <c r="O10" s="59"/>
      <c r="P10" s="59"/>
      <c r="Q10" s="59"/>
      <c r="R10" s="59"/>
      <c r="S10" s="59"/>
      <c r="T10" s="59"/>
      <c r="U10" s="59"/>
    </row>
    <row r="11" spans="1:23" ht="24" customHeight="1">
      <c r="A11" s="53"/>
      <c r="B11" s="53"/>
      <c r="C11" s="53"/>
      <c r="D11" s="27"/>
      <c r="K11" s="15"/>
      <c r="L11" s="23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</row>
    <row r="12" spans="1:12" ht="69.75" customHeight="1">
      <c r="A12" s="169" t="s">
        <v>133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52"/>
      <c r="L12" s="152"/>
    </row>
    <row r="15" spans="1:12" ht="16.5" customHeight="1">
      <c r="A15" s="40"/>
      <c r="B15" s="40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6" ht="27.75" customHeight="1">
      <c r="A16" s="136" t="s">
        <v>110</v>
      </c>
      <c r="B16" s="136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</row>
    <row r="17" spans="1:16" ht="7.5" customHeight="1">
      <c r="A17" s="19"/>
      <c r="B17" s="19"/>
      <c r="C17" s="24"/>
      <c r="D17" s="24"/>
      <c r="E17" s="24"/>
      <c r="F17" s="24"/>
      <c r="G17" s="24"/>
      <c r="H17" s="24"/>
      <c r="I17" s="24"/>
      <c r="J17" s="31"/>
      <c r="K17" s="31"/>
      <c r="L17" s="31"/>
      <c r="M17" s="31"/>
      <c r="N17" s="31"/>
      <c r="O17" s="31"/>
      <c r="P17" s="31"/>
    </row>
    <row r="18" spans="1:17" ht="25.5" customHeight="1">
      <c r="A18" s="162" t="s">
        <v>76</v>
      </c>
      <c r="B18" s="162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27"/>
    </row>
    <row r="19" spans="1:17" ht="15" customHeight="1">
      <c r="A19" s="15" t="s">
        <v>3</v>
      </c>
      <c r="B19" s="102" t="s">
        <v>4</v>
      </c>
      <c r="C19" s="102"/>
      <c r="D19" s="102"/>
      <c r="F19" s="100" t="s">
        <v>5</v>
      </c>
      <c r="G19" s="101"/>
      <c r="H19" s="101"/>
      <c r="I19" s="58"/>
      <c r="J19" s="100" t="s">
        <v>6</v>
      </c>
      <c r="K19" s="100"/>
      <c r="L19" s="100"/>
      <c r="M19" s="27"/>
      <c r="N19" s="143" t="s">
        <v>94</v>
      </c>
      <c r="O19" s="143"/>
      <c r="P19" s="143"/>
      <c r="Q19" s="27"/>
    </row>
    <row r="20" spans="1:16" ht="15" customHeight="1">
      <c r="A20" s="2"/>
      <c r="B20" s="75" t="s">
        <v>7</v>
      </c>
      <c r="C20" s="75" t="s">
        <v>8</v>
      </c>
      <c r="D20" s="75" t="s">
        <v>9</v>
      </c>
      <c r="E20" s="10"/>
      <c r="F20" s="75" t="s">
        <v>7</v>
      </c>
      <c r="G20" s="75" t="s">
        <v>8</v>
      </c>
      <c r="H20" s="75" t="s">
        <v>9</v>
      </c>
      <c r="I20" s="75"/>
      <c r="J20" s="75" t="s">
        <v>7</v>
      </c>
      <c r="K20" s="75" t="s">
        <v>8</v>
      </c>
      <c r="L20" s="75" t="s">
        <v>9</v>
      </c>
      <c r="M20" s="10"/>
      <c r="N20" s="74" t="s">
        <v>7</v>
      </c>
      <c r="O20" s="75" t="s">
        <v>8</v>
      </c>
      <c r="P20" s="75" t="s">
        <v>9</v>
      </c>
    </row>
    <row r="21" spans="1:17" s="27" customFormat="1" ht="16.5" customHeight="1">
      <c r="A21" s="13" t="s">
        <v>70</v>
      </c>
      <c r="B21" s="16">
        <f>SUM(C21:D21)</f>
        <v>14187</v>
      </c>
      <c r="C21" s="16">
        <v>5264</v>
      </c>
      <c r="D21" s="16">
        <v>8923</v>
      </c>
      <c r="F21" s="16">
        <f>SUM(G21:H21)</f>
        <v>116</v>
      </c>
      <c r="G21" s="16">
        <v>46</v>
      </c>
      <c r="H21" s="16">
        <v>70</v>
      </c>
      <c r="I21" s="16"/>
      <c r="J21" s="16">
        <f>SUM(K21:L21)</f>
        <v>602</v>
      </c>
      <c r="K21" s="16">
        <v>188</v>
      </c>
      <c r="L21" s="16">
        <v>414</v>
      </c>
      <c r="N21" s="16">
        <f>SUM(O21:P21)</f>
        <v>14201</v>
      </c>
      <c r="O21" s="67">
        <v>5270</v>
      </c>
      <c r="P21" s="67">
        <v>8931</v>
      </c>
      <c r="Q21" s="85"/>
    </row>
    <row r="22" spans="1:17" ht="16.5" customHeight="1">
      <c r="A22" s="13" t="s">
        <v>89</v>
      </c>
      <c r="B22" s="16">
        <f>SUM(C22:D22)</f>
        <v>15470</v>
      </c>
      <c r="C22" s="16">
        <v>5574</v>
      </c>
      <c r="D22" s="16">
        <v>9896</v>
      </c>
      <c r="E22" s="27"/>
      <c r="F22" s="16">
        <f>SUM(G22:H22)</f>
        <v>119</v>
      </c>
      <c r="G22" s="16">
        <v>45</v>
      </c>
      <c r="H22" s="16">
        <v>74</v>
      </c>
      <c r="I22" s="16"/>
      <c r="J22" s="16">
        <f>SUM(K22:L22)</f>
        <v>612</v>
      </c>
      <c r="K22" s="16">
        <v>196</v>
      </c>
      <c r="L22" s="16">
        <v>416</v>
      </c>
      <c r="M22" s="27"/>
      <c r="N22" s="16">
        <f>SUM(O22:P22)</f>
        <v>15478</v>
      </c>
      <c r="O22" s="67">
        <v>5578</v>
      </c>
      <c r="P22" s="67">
        <v>9900</v>
      </c>
      <c r="Q22" s="85"/>
    </row>
    <row r="23" spans="1:17" ht="16.5" customHeight="1">
      <c r="A23" s="7" t="s">
        <v>96</v>
      </c>
      <c r="B23" s="42">
        <f>SUM(C23:D23)</f>
        <v>16314</v>
      </c>
      <c r="C23" s="42">
        <v>5974</v>
      </c>
      <c r="D23" s="42">
        <v>10340</v>
      </c>
      <c r="E23" s="10"/>
      <c r="F23" s="42">
        <f>SUM(G23:H23)</f>
        <v>132</v>
      </c>
      <c r="G23" s="42">
        <v>59</v>
      </c>
      <c r="H23" s="42">
        <v>73</v>
      </c>
      <c r="I23" s="108"/>
      <c r="J23" s="42">
        <f>SUM(K23:L23)</f>
        <v>707</v>
      </c>
      <c r="K23" s="42">
        <v>251</v>
      </c>
      <c r="L23" s="42">
        <v>456</v>
      </c>
      <c r="M23" s="10"/>
      <c r="N23" s="42">
        <f>SUM(O23:P23)</f>
        <v>16322</v>
      </c>
      <c r="O23" s="115">
        <v>5979</v>
      </c>
      <c r="P23" s="115">
        <v>10343</v>
      </c>
      <c r="Q23" s="85"/>
    </row>
    <row r="24" spans="1:7" ht="27.75" customHeight="1">
      <c r="A24" s="82"/>
      <c r="B24" s="82"/>
      <c r="C24" s="101"/>
      <c r="D24" s="25"/>
      <c r="E24" s="27"/>
      <c r="F24" s="27"/>
      <c r="G24" s="27"/>
    </row>
    <row r="25" spans="1:16" ht="34.5" customHeight="1">
      <c r="A25" s="169" t="s">
        <v>134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52"/>
      <c r="O25" s="152"/>
      <c r="P25" s="152"/>
    </row>
    <row r="30" spans="1:8" ht="12.75">
      <c r="A30" s="144"/>
      <c r="B30" s="144"/>
      <c r="C30" s="144"/>
      <c r="D30" s="144"/>
      <c r="E30" s="144"/>
      <c r="F30" s="144"/>
      <c r="G30" s="144"/>
      <c r="H30" s="144"/>
    </row>
  </sheetData>
  <mergeCells count="10">
    <mergeCell ref="A3:L3"/>
    <mergeCell ref="A12:L12"/>
    <mergeCell ref="A1:L1"/>
    <mergeCell ref="A16:P16"/>
    <mergeCell ref="A8:B8"/>
    <mergeCell ref="A5:B5"/>
    <mergeCell ref="A18:P18"/>
    <mergeCell ref="N19:P19"/>
    <mergeCell ref="A30:H30"/>
    <mergeCell ref="A25:P25"/>
  </mergeCells>
  <printOptions/>
  <pageMargins left="0.7874015748031497" right="0.3937007874015748" top="0.984251968503937" bottom="0.984251968503937" header="0.5118110236220472" footer="0.5118110236220472"/>
  <pageSetup firstPageNumber="33" useFirstPageNumber="1" fitToHeight="1" fitToWidth="1" horizontalDpi="600" verticalDpi="600" orientation="portrait" paperSize="9" scale="96" r:id="rId4"/>
  <drawing r:id="rId3"/>
  <legacyDrawing r:id="rId2"/>
  <oleObjects>
    <oleObject progId="Photoshop.Image.6" shapeId="1329621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pane xSplit="1" ySplit="5" topLeftCell="B6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2" sqref="A2:L2"/>
    </sheetView>
  </sheetViews>
  <sheetFormatPr defaultColWidth="9.140625" defaultRowHeight="12.75"/>
  <cols>
    <col min="1" max="1" width="19.8515625" style="0" customWidth="1"/>
    <col min="2" max="2" width="6.421875" style="0" customWidth="1"/>
    <col min="3" max="3" width="6.8515625" style="0" customWidth="1"/>
    <col min="4" max="4" width="6.57421875" style="0" customWidth="1"/>
    <col min="5" max="5" width="1.1484375" style="0" customWidth="1"/>
    <col min="6" max="6" width="6.00390625" style="0" customWidth="1"/>
    <col min="7" max="7" width="6.140625" style="0" customWidth="1"/>
    <col min="8" max="8" width="6.7109375" style="0" customWidth="1"/>
    <col min="9" max="9" width="1.57421875" style="0" customWidth="1"/>
    <col min="10" max="10" width="6.421875" style="0" customWidth="1"/>
    <col min="11" max="11" width="7.00390625" style="0" customWidth="1"/>
    <col min="12" max="12" width="7.140625" style="0" customWidth="1"/>
  </cols>
  <sheetData>
    <row r="1" spans="1:12" ht="27.75" customHeight="1">
      <c r="A1" s="148" t="s">
        <v>92</v>
      </c>
      <c r="B1" s="176"/>
      <c r="C1" s="176"/>
      <c r="D1" s="176"/>
      <c r="E1" s="176"/>
      <c r="F1" s="176"/>
      <c r="G1" s="177"/>
      <c r="H1" s="177"/>
      <c r="I1" s="177"/>
      <c r="J1" s="177"/>
      <c r="K1" s="177"/>
      <c r="L1" s="177"/>
    </row>
    <row r="2" spans="1:12" ht="7.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27" customHeight="1">
      <c r="A3" s="134" t="s">
        <v>75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1:12" ht="16.5" customHeight="1">
      <c r="A4" s="77"/>
      <c r="B4" s="76" t="s">
        <v>70</v>
      </c>
      <c r="C4" s="78"/>
      <c r="D4" s="72"/>
      <c r="E4" s="81"/>
      <c r="F4" s="178" t="s">
        <v>89</v>
      </c>
      <c r="G4" s="154"/>
      <c r="H4" s="72"/>
      <c r="I4" s="81"/>
      <c r="J4" s="178" t="s">
        <v>96</v>
      </c>
      <c r="K4" s="154"/>
      <c r="L4" s="72"/>
    </row>
    <row r="5" spans="1:12" ht="16.5" customHeight="1">
      <c r="A5" s="68" t="s">
        <v>26</v>
      </c>
      <c r="B5" s="69" t="s">
        <v>8</v>
      </c>
      <c r="C5" s="69" t="s">
        <v>9</v>
      </c>
      <c r="D5" s="70" t="s">
        <v>7</v>
      </c>
      <c r="E5" s="70"/>
      <c r="F5" s="69" t="s">
        <v>8</v>
      </c>
      <c r="G5" s="69" t="s">
        <v>9</v>
      </c>
      <c r="H5" s="70" t="s">
        <v>7</v>
      </c>
      <c r="I5" s="70"/>
      <c r="J5" s="69" t="s">
        <v>8</v>
      </c>
      <c r="K5" s="69" t="s">
        <v>9</v>
      </c>
      <c r="L5" s="70" t="s">
        <v>7</v>
      </c>
    </row>
    <row r="6" spans="1:12" ht="16.5" customHeight="1">
      <c r="A6" s="71" t="s">
        <v>69</v>
      </c>
      <c r="B6" s="47">
        <f>SUM(B7:B27)</f>
        <v>5302</v>
      </c>
      <c r="C6" s="47">
        <f>SUM(C7:C27)</f>
        <v>8986</v>
      </c>
      <c r="D6" s="47">
        <f>SUM(D7:D27)</f>
        <v>14288</v>
      </c>
      <c r="E6" s="47"/>
      <c r="F6" s="47">
        <f>SUM(F7:F27)</f>
        <v>5620</v>
      </c>
      <c r="G6" s="47">
        <f>SUM(G7:G27)</f>
        <v>9953</v>
      </c>
      <c r="H6" s="47">
        <f>SUM(H7:H27)</f>
        <v>15573</v>
      </c>
      <c r="I6" s="47"/>
      <c r="J6" s="47">
        <f>SUM(J7:J27)</f>
        <v>6033</v>
      </c>
      <c r="K6" s="47">
        <f>SUM(K7:K27)</f>
        <v>10426</v>
      </c>
      <c r="L6" s="47">
        <f>SUM(L7:L27)</f>
        <v>16459</v>
      </c>
    </row>
    <row r="7" spans="1:12" ht="12.75">
      <c r="A7" s="49" t="s">
        <v>38</v>
      </c>
      <c r="B7" s="3">
        <v>1530</v>
      </c>
      <c r="C7" s="3">
        <v>2499</v>
      </c>
      <c r="D7" s="20">
        <f aca="true" t="shared" si="0" ref="D7:D27">SUM(B7:C7)</f>
        <v>4029</v>
      </c>
      <c r="E7" s="3"/>
      <c r="F7" s="3">
        <v>1584</v>
      </c>
      <c r="G7" s="3">
        <v>2586</v>
      </c>
      <c r="H7" s="20">
        <f aca="true" t="shared" si="1" ref="H7:H27">SUM(F7:G7)</f>
        <v>4170</v>
      </c>
      <c r="I7" s="3"/>
      <c r="J7" s="3">
        <v>1783</v>
      </c>
      <c r="K7" s="3">
        <v>2811</v>
      </c>
      <c r="L7" s="20">
        <f aca="true" t="shared" si="2" ref="L7:L27">SUM(J7:K7)</f>
        <v>4594</v>
      </c>
    </row>
    <row r="8" spans="1:12" ht="12.75">
      <c r="A8" s="49" t="s">
        <v>40</v>
      </c>
      <c r="B8" s="3">
        <v>92</v>
      </c>
      <c r="C8" s="3">
        <v>199</v>
      </c>
      <c r="D8" s="20">
        <f t="shared" si="0"/>
        <v>291</v>
      </c>
      <c r="E8" s="3"/>
      <c r="F8" s="3">
        <v>142</v>
      </c>
      <c r="G8" s="3">
        <v>270</v>
      </c>
      <c r="H8" s="20">
        <f t="shared" si="1"/>
        <v>412</v>
      </c>
      <c r="I8" s="3"/>
      <c r="J8" s="3">
        <v>177</v>
      </c>
      <c r="K8" s="3">
        <v>319</v>
      </c>
      <c r="L8" s="20">
        <f t="shared" si="2"/>
        <v>496</v>
      </c>
    </row>
    <row r="9" spans="1:12" ht="12.75">
      <c r="A9" s="49" t="s">
        <v>39</v>
      </c>
      <c r="B9" s="3">
        <v>217</v>
      </c>
      <c r="C9" s="3">
        <v>314</v>
      </c>
      <c r="D9" s="20">
        <f t="shared" si="0"/>
        <v>531</v>
      </c>
      <c r="E9" s="3"/>
      <c r="F9" s="3">
        <v>182</v>
      </c>
      <c r="G9" s="3">
        <v>322</v>
      </c>
      <c r="H9" s="20">
        <f t="shared" si="1"/>
        <v>504</v>
      </c>
      <c r="I9" s="3"/>
      <c r="J9" s="3">
        <v>198</v>
      </c>
      <c r="K9" s="3">
        <v>295</v>
      </c>
      <c r="L9" s="20">
        <f t="shared" si="2"/>
        <v>493</v>
      </c>
    </row>
    <row r="10" spans="1:12" ht="12.75">
      <c r="A10" s="36" t="s">
        <v>47</v>
      </c>
      <c r="B10" s="23">
        <v>190</v>
      </c>
      <c r="C10" s="23">
        <v>381</v>
      </c>
      <c r="D10" s="47">
        <f t="shared" si="0"/>
        <v>571</v>
      </c>
      <c r="E10" s="23"/>
      <c r="F10" s="23">
        <v>201</v>
      </c>
      <c r="G10" s="23">
        <v>408</v>
      </c>
      <c r="H10" s="47">
        <f t="shared" si="1"/>
        <v>609</v>
      </c>
      <c r="I10" s="23"/>
      <c r="J10" s="23">
        <v>290</v>
      </c>
      <c r="K10" s="23">
        <v>427</v>
      </c>
      <c r="L10" s="47">
        <f t="shared" si="2"/>
        <v>717</v>
      </c>
    </row>
    <row r="11" spans="1:12" ht="12.75">
      <c r="A11" s="49" t="s">
        <v>33</v>
      </c>
      <c r="B11" s="3">
        <v>118</v>
      </c>
      <c r="C11" s="3">
        <v>252</v>
      </c>
      <c r="D11" s="20">
        <f t="shared" si="0"/>
        <v>370</v>
      </c>
      <c r="E11" s="3"/>
      <c r="F11" s="3">
        <v>159</v>
      </c>
      <c r="G11" s="3">
        <v>329</v>
      </c>
      <c r="H11" s="20">
        <f t="shared" si="1"/>
        <v>488</v>
      </c>
      <c r="I11" s="3"/>
      <c r="J11" s="3">
        <v>166</v>
      </c>
      <c r="K11" s="3">
        <v>330</v>
      </c>
      <c r="L11" s="20">
        <f t="shared" si="2"/>
        <v>496</v>
      </c>
    </row>
    <row r="12" spans="1:12" ht="12.75">
      <c r="A12" s="49" t="s">
        <v>35</v>
      </c>
      <c r="B12" s="3">
        <v>75</v>
      </c>
      <c r="C12" s="3">
        <v>133</v>
      </c>
      <c r="D12" s="20">
        <f t="shared" si="0"/>
        <v>208</v>
      </c>
      <c r="E12" s="3"/>
      <c r="F12" s="3">
        <v>92</v>
      </c>
      <c r="G12" s="3">
        <v>181</v>
      </c>
      <c r="H12" s="20">
        <f t="shared" si="1"/>
        <v>273</v>
      </c>
      <c r="I12" s="3"/>
      <c r="J12" s="3">
        <v>73</v>
      </c>
      <c r="K12" s="3">
        <v>131</v>
      </c>
      <c r="L12" s="20">
        <f t="shared" si="2"/>
        <v>204</v>
      </c>
    </row>
    <row r="13" spans="1:12" ht="12.75">
      <c r="A13" s="49" t="s">
        <v>34</v>
      </c>
      <c r="B13" s="3">
        <v>125</v>
      </c>
      <c r="C13" s="3">
        <v>189</v>
      </c>
      <c r="D13" s="20">
        <f t="shared" si="0"/>
        <v>314</v>
      </c>
      <c r="E13" s="3"/>
      <c r="F13" s="3">
        <v>140</v>
      </c>
      <c r="G13" s="3">
        <v>250</v>
      </c>
      <c r="H13" s="20">
        <f t="shared" si="1"/>
        <v>390</v>
      </c>
      <c r="I13" s="3"/>
      <c r="J13" s="3">
        <v>145</v>
      </c>
      <c r="K13" s="3">
        <v>272</v>
      </c>
      <c r="L13" s="20">
        <f t="shared" si="2"/>
        <v>417</v>
      </c>
    </row>
    <row r="14" spans="1:12" ht="12.75">
      <c r="A14" s="49" t="s">
        <v>29</v>
      </c>
      <c r="B14" s="3">
        <v>34</v>
      </c>
      <c r="C14" s="3">
        <v>62</v>
      </c>
      <c r="D14" s="20">
        <f t="shared" si="0"/>
        <v>96</v>
      </c>
      <c r="E14" s="3"/>
      <c r="F14" s="3">
        <v>51</v>
      </c>
      <c r="G14" s="3">
        <v>64</v>
      </c>
      <c r="H14" s="20">
        <f t="shared" si="1"/>
        <v>115</v>
      </c>
      <c r="I14" s="3"/>
      <c r="J14" s="3">
        <v>39</v>
      </c>
      <c r="K14" s="3">
        <v>77</v>
      </c>
      <c r="L14" s="20">
        <f t="shared" si="2"/>
        <v>116</v>
      </c>
    </row>
    <row r="15" spans="1:13" ht="12.75">
      <c r="A15" s="49" t="s">
        <v>27</v>
      </c>
      <c r="B15" s="3">
        <v>79</v>
      </c>
      <c r="C15" s="3">
        <v>126</v>
      </c>
      <c r="D15" s="20">
        <f t="shared" si="0"/>
        <v>205</v>
      </c>
      <c r="E15" s="3"/>
      <c r="F15" s="3">
        <v>94</v>
      </c>
      <c r="G15" s="3">
        <v>186</v>
      </c>
      <c r="H15" s="20">
        <f t="shared" si="1"/>
        <v>280</v>
      </c>
      <c r="I15" s="3"/>
      <c r="J15" s="3">
        <v>81</v>
      </c>
      <c r="K15" s="3">
        <v>176</v>
      </c>
      <c r="L15" s="20">
        <f t="shared" si="2"/>
        <v>257</v>
      </c>
      <c r="M15" s="11"/>
    </row>
    <row r="16" spans="1:12" ht="12.75">
      <c r="A16" s="49" t="s">
        <v>37</v>
      </c>
      <c r="B16" s="3">
        <v>860</v>
      </c>
      <c r="C16" s="3">
        <v>1383</v>
      </c>
      <c r="D16" s="20">
        <f t="shared" si="0"/>
        <v>2243</v>
      </c>
      <c r="E16" s="3"/>
      <c r="F16" s="3">
        <v>906</v>
      </c>
      <c r="G16" s="3">
        <v>1435</v>
      </c>
      <c r="H16" s="20">
        <f t="shared" si="1"/>
        <v>2341</v>
      </c>
      <c r="I16" s="3"/>
      <c r="J16" s="3">
        <v>910</v>
      </c>
      <c r="K16" s="3">
        <v>1632</v>
      </c>
      <c r="L16" s="20">
        <f t="shared" si="2"/>
        <v>2542</v>
      </c>
    </row>
    <row r="17" spans="1:16" ht="12.75">
      <c r="A17" s="49" t="s">
        <v>31</v>
      </c>
      <c r="B17" s="3">
        <v>112</v>
      </c>
      <c r="C17" s="3">
        <v>152</v>
      </c>
      <c r="D17" s="20">
        <f t="shared" si="0"/>
        <v>264</v>
      </c>
      <c r="E17" s="3"/>
      <c r="F17" s="3">
        <v>115</v>
      </c>
      <c r="G17" s="3">
        <v>220</v>
      </c>
      <c r="H17" s="20">
        <f t="shared" si="1"/>
        <v>335</v>
      </c>
      <c r="I17" s="3"/>
      <c r="J17" s="3">
        <v>169</v>
      </c>
      <c r="K17" s="3">
        <v>255</v>
      </c>
      <c r="L17" s="20">
        <f t="shared" si="2"/>
        <v>424</v>
      </c>
      <c r="P17" s="87"/>
    </row>
    <row r="18" spans="1:12" ht="12.75">
      <c r="A18" s="49" t="s">
        <v>45</v>
      </c>
      <c r="B18" s="3">
        <v>822</v>
      </c>
      <c r="C18" s="3">
        <v>1464</v>
      </c>
      <c r="D18" s="20">
        <f t="shared" si="0"/>
        <v>2286</v>
      </c>
      <c r="E18" s="3"/>
      <c r="F18" s="3">
        <v>760</v>
      </c>
      <c r="G18" s="3">
        <v>1500</v>
      </c>
      <c r="H18" s="20">
        <f t="shared" si="1"/>
        <v>2260</v>
      </c>
      <c r="I18" s="3"/>
      <c r="J18" s="3">
        <v>764</v>
      </c>
      <c r="K18" s="3">
        <v>1495</v>
      </c>
      <c r="L18" s="20">
        <f t="shared" si="2"/>
        <v>2259</v>
      </c>
    </row>
    <row r="19" spans="1:12" ht="12.75">
      <c r="A19" s="49" t="s">
        <v>41</v>
      </c>
      <c r="B19" s="3">
        <v>156</v>
      </c>
      <c r="C19" s="3">
        <v>261</v>
      </c>
      <c r="D19" s="20">
        <f t="shared" si="0"/>
        <v>417</v>
      </c>
      <c r="E19" s="3"/>
      <c r="F19" s="3">
        <v>158</v>
      </c>
      <c r="G19" s="3">
        <v>261</v>
      </c>
      <c r="H19" s="20">
        <f t="shared" si="1"/>
        <v>419</v>
      </c>
      <c r="I19" s="3"/>
      <c r="J19" s="3">
        <v>134</v>
      </c>
      <c r="K19" s="3">
        <v>261</v>
      </c>
      <c r="L19" s="20">
        <f t="shared" si="2"/>
        <v>395</v>
      </c>
    </row>
    <row r="20" spans="1:12" ht="12.75">
      <c r="A20" s="49" t="s">
        <v>46</v>
      </c>
      <c r="B20" s="3">
        <v>177</v>
      </c>
      <c r="C20" s="3">
        <v>308</v>
      </c>
      <c r="D20" s="20">
        <f t="shared" si="0"/>
        <v>485</v>
      </c>
      <c r="E20" s="3"/>
      <c r="F20" s="3">
        <v>168</v>
      </c>
      <c r="G20" s="3">
        <v>318</v>
      </c>
      <c r="H20" s="20">
        <f t="shared" si="1"/>
        <v>486</v>
      </c>
      <c r="I20" s="3"/>
      <c r="J20" s="3">
        <v>231</v>
      </c>
      <c r="K20" s="3">
        <v>368</v>
      </c>
      <c r="L20" s="20">
        <f t="shared" si="2"/>
        <v>599</v>
      </c>
    </row>
    <row r="21" spans="1:12" ht="12.75">
      <c r="A21" s="49" t="s">
        <v>44</v>
      </c>
      <c r="B21" s="3">
        <v>130</v>
      </c>
      <c r="C21" s="3">
        <v>235</v>
      </c>
      <c r="D21" s="20">
        <f t="shared" si="0"/>
        <v>365</v>
      </c>
      <c r="E21" s="3"/>
      <c r="F21" s="3">
        <v>150</v>
      </c>
      <c r="G21" s="3">
        <v>320</v>
      </c>
      <c r="H21" s="20">
        <f t="shared" si="1"/>
        <v>470</v>
      </c>
      <c r="I21" s="3"/>
      <c r="J21" s="3">
        <v>176</v>
      </c>
      <c r="K21" s="3">
        <v>295</v>
      </c>
      <c r="L21" s="20">
        <f t="shared" si="2"/>
        <v>471</v>
      </c>
    </row>
    <row r="22" spans="1:12" ht="12.75">
      <c r="A22" s="49" t="s">
        <v>28</v>
      </c>
      <c r="B22" s="3">
        <v>82</v>
      </c>
      <c r="C22" s="3">
        <v>151</v>
      </c>
      <c r="D22" s="20">
        <f t="shared" si="0"/>
        <v>233</v>
      </c>
      <c r="E22" s="3"/>
      <c r="F22" s="3">
        <v>99</v>
      </c>
      <c r="G22" s="3">
        <v>206</v>
      </c>
      <c r="H22" s="20">
        <f t="shared" si="1"/>
        <v>305</v>
      </c>
      <c r="I22" s="3"/>
      <c r="J22" s="3">
        <v>116</v>
      </c>
      <c r="K22" s="3">
        <v>207</v>
      </c>
      <c r="L22" s="20">
        <f t="shared" si="2"/>
        <v>323</v>
      </c>
    </row>
    <row r="23" spans="1:12" ht="12.75">
      <c r="A23" s="49" t="s">
        <v>30</v>
      </c>
      <c r="B23" s="3">
        <v>126</v>
      </c>
      <c r="C23" s="3">
        <v>203</v>
      </c>
      <c r="D23" s="20">
        <f t="shared" si="0"/>
        <v>329</v>
      </c>
      <c r="E23" s="3"/>
      <c r="F23" s="3">
        <v>138</v>
      </c>
      <c r="G23" s="3">
        <v>301</v>
      </c>
      <c r="H23" s="20">
        <f t="shared" si="1"/>
        <v>439</v>
      </c>
      <c r="I23" s="3"/>
      <c r="J23" s="3">
        <v>109</v>
      </c>
      <c r="K23" s="3">
        <v>228</v>
      </c>
      <c r="L23" s="20">
        <f t="shared" si="2"/>
        <v>337</v>
      </c>
    </row>
    <row r="24" spans="1:12" ht="12.75">
      <c r="A24" s="49" t="s">
        <v>43</v>
      </c>
      <c r="B24" s="3">
        <v>141</v>
      </c>
      <c r="C24" s="3">
        <v>196</v>
      </c>
      <c r="D24" s="20">
        <f t="shared" si="0"/>
        <v>337</v>
      </c>
      <c r="E24" s="3"/>
      <c r="F24" s="3">
        <v>157</v>
      </c>
      <c r="G24" s="3">
        <v>236</v>
      </c>
      <c r="H24" s="20">
        <f t="shared" si="1"/>
        <v>393</v>
      </c>
      <c r="I24" s="3"/>
      <c r="J24" s="3">
        <v>161</v>
      </c>
      <c r="K24" s="3">
        <v>266</v>
      </c>
      <c r="L24" s="20">
        <f t="shared" si="2"/>
        <v>427</v>
      </c>
    </row>
    <row r="25" spans="1:12" ht="12.75">
      <c r="A25" s="49" t="s">
        <v>32</v>
      </c>
      <c r="B25" s="3">
        <v>56</v>
      </c>
      <c r="C25" s="3">
        <v>98</v>
      </c>
      <c r="D25" s="20">
        <f t="shared" si="0"/>
        <v>154</v>
      </c>
      <c r="E25" s="3"/>
      <c r="F25" s="3">
        <v>86</v>
      </c>
      <c r="G25" s="3">
        <v>144</v>
      </c>
      <c r="H25" s="20">
        <f t="shared" si="1"/>
        <v>230</v>
      </c>
      <c r="I25" s="3"/>
      <c r="J25" s="3">
        <v>76</v>
      </c>
      <c r="K25" s="3">
        <v>160</v>
      </c>
      <c r="L25" s="20">
        <f t="shared" si="2"/>
        <v>236</v>
      </c>
    </row>
    <row r="26" spans="1:12" ht="12.75">
      <c r="A26" s="49" t="s">
        <v>42</v>
      </c>
      <c r="B26" s="3">
        <v>68</v>
      </c>
      <c r="C26" s="3">
        <v>151</v>
      </c>
      <c r="D26" s="20">
        <f t="shared" si="0"/>
        <v>219</v>
      </c>
      <c r="E26" s="3"/>
      <c r="F26" s="3">
        <v>109</v>
      </c>
      <c r="G26" s="3">
        <v>202</v>
      </c>
      <c r="H26" s="20">
        <f t="shared" si="1"/>
        <v>311</v>
      </c>
      <c r="I26" s="3"/>
      <c r="J26" s="3">
        <v>109</v>
      </c>
      <c r="K26" s="3">
        <v>207</v>
      </c>
      <c r="L26" s="20">
        <f t="shared" si="2"/>
        <v>316</v>
      </c>
    </row>
    <row r="27" spans="1:12" ht="12.75">
      <c r="A27" s="68" t="s">
        <v>36</v>
      </c>
      <c r="B27" s="8">
        <v>112</v>
      </c>
      <c r="C27" s="8">
        <v>229</v>
      </c>
      <c r="D27" s="73">
        <f t="shared" si="0"/>
        <v>341</v>
      </c>
      <c r="E27" s="8"/>
      <c r="F27" s="8">
        <v>129</v>
      </c>
      <c r="G27" s="8">
        <v>214</v>
      </c>
      <c r="H27" s="73">
        <f t="shared" si="1"/>
        <v>343</v>
      </c>
      <c r="I27" s="8"/>
      <c r="J27" s="8">
        <v>126</v>
      </c>
      <c r="K27" s="8">
        <v>214</v>
      </c>
      <c r="L27" s="73">
        <f t="shared" si="2"/>
        <v>340</v>
      </c>
    </row>
    <row r="28" spans="1:12" ht="24" customHeight="1">
      <c r="A28" s="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34.5" customHeight="1">
      <c r="A29" s="138" t="s">
        <v>93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47"/>
    </row>
    <row r="31" ht="16.5" customHeight="1">
      <c r="A31" s="31"/>
    </row>
  </sheetData>
  <mergeCells count="6">
    <mergeCell ref="A29:L29"/>
    <mergeCell ref="A2:L2"/>
    <mergeCell ref="A1:L1"/>
    <mergeCell ref="A3:L3"/>
    <mergeCell ref="F4:G4"/>
    <mergeCell ref="J4:K4"/>
  </mergeCells>
  <printOptions/>
  <pageMargins left="0.7874015748031497" right="0.3937007874015748" top="0.984251968503937" bottom="0.984251968503937" header="0.5118110236220472" footer="0.5118110236220472"/>
  <pageSetup firstPageNumber="33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Olof Frænell</cp:lastModifiedBy>
  <cp:lastPrinted>2011-10-24T10:28:58Z</cp:lastPrinted>
  <dcterms:created xsi:type="dcterms:W3CDTF">2001-11-06T14:03:14Z</dcterms:created>
  <dcterms:modified xsi:type="dcterms:W3CDTF">2011-10-24T10:29:14Z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